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ecsst\Downloads\"/>
    </mc:Choice>
  </mc:AlternateContent>
  <xr:revisionPtr revIDLastSave="0" documentId="13_ncr:1_{3C4AF45E-179B-444C-8494-1FE6F3A4CD30}" xr6:coauthVersionLast="47" xr6:coauthVersionMax="47" xr10:uidLastSave="{00000000-0000-0000-0000-000000000000}"/>
  <bookViews>
    <workbookView xWindow="1125" yWindow="1125" windowWidth="21600" windowHeight="11295" tabRatio="500" xr2:uid="{00000000-000D-0000-FFFF-FFFF00000000}"/>
  </bookViews>
  <sheets>
    <sheet name="Dashboard" sheetId="1" r:id="rId1"/>
    <sheet name="Weekly Campaign Data" sheetId="2" r:id="rId2"/>
    <sheet name="Channel Summary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24" i="3" l="1"/>
  <c r="F24" i="3" s="1"/>
  <c r="D24" i="3"/>
  <c r="C24" i="3"/>
  <c r="B24" i="3"/>
  <c r="E23" i="3"/>
  <c r="F23" i="3" s="1"/>
  <c r="D23" i="3"/>
  <c r="C23" i="3"/>
  <c r="B23" i="3"/>
  <c r="E22" i="3"/>
  <c r="F22" i="3" s="1"/>
  <c r="D22" i="3"/>
  <c r="C22" i="3"/>
  <c r="B22" i="3"/>
  <c r="E21" i="3"/>
  <c r="F21" i="3" s="1"/>
  <c r="D21" i="3"/>
  <c r="C21" i="3"/>
  <c r="B21" i="3"/>
  <c r="E20" i="3"/>
  <c r="D20" i="3"/>
  <c r="C20" i="3"/>
  <c r="B20" i="3"/>
  <c r="F20" i="3" s="1"/>
  <c r="E19" i="3"/>
  <c r="F19" i="3" s="1"/>
  <c r="D19" i="3"/>
  <c r="C19" i="3"/>
  <c r="B19" i="3"/>
  <c r="E18" i="3"/>
  <c r="F18" i="3" s="1"/>
  <c r="D18" i="3"/>
  <c r="C18" i="3"/>
  <c r="B18" i="3"/>
  <c r="E17" i="3"/>
  <c r="F17" i="3" s="1"/>
  <c r="D17" i="3"/>
  <c r="C17" i="3"/>
  <c r="B17" i="3"/>
  <c r="E16" i="3"/>
  <c r="D16" i="3"/>
  <c r="C16" i="3"/>
  <c r="B16" i="3"/>
  <c r="F16" i="3" s="1"/>
  <c r="E15" i="3"/>
  <c r="F15" i="3" s="1"/>
  <c r="D15" i="3"/>
  <c r="C15" i="3"/>
  <c r="B15" i="3"/>
  <c r="E14" i="3"/>
  <c r="F14" i="3" s="1"/>
  <c r="D14" i="3"/>
  <c r="C14" i="3"/>
  <c r="B14" i="3"/>
  <c r="E13" i="3"/>
  <c r="F13" i="3" s="1"/>
  <c r="D13" i="3"/>
  <c r="C13" i="3"/>
  <c r="B13" i="3"/>
  <c r="G7" i="3"/>
  <c r="L7" i="3" s="1"/>
  <c r="F7" i="3"/>
  <c r="J7" i="3" s="1"/>
  <c r="E7" i="3"/>
  <c r="D7" i="3"/>
  <c r="K7" i="3" s="1"/>
  <c r="C7" i="3"/>
  <c r="H7" i="3" s="1"/>
  <c r="B7" i="3"/>
  <c r="G6" i="3"/>
  <c r="L6" i="3" s="1"/>
  <c r="F6" i="3"/>
  <c r="E6" i="3"/>
  <c r="J6" i="3" s="1"/>
  <c r="D6" i="3"/>
  <c r="K6" i="3" s="1"/>
  <c r="C6" i="3"/>
  <c r="H6" i="3" s="1"/>
  <c r="B6" i="3"/>
  <c r="H5" i="3"/>
  <c r="G5" i="3"/>
  <c r="G8" i="3" s="1"/>
  <c r="F5" i="3"/>
  <c r="F8" i="3" s="1"/>
  <c r="E5" i="3"/>
  <c r="E8" i="3" s="1"/>
  <c r="D5" i="3"/>
  <c r="I5" i="3" s="1"/>
  <c r="C5" i="3"/>
  <c r="C8" i="3" s="1"/>
  <c r="B5" i="3"/>
  <c r="B8" i="3" s="1"/>
  <c r="C65" i="1" s="1"/>
  <c r="K41" i="2"/>
  <c r="I41" i="2"/>
  <c r="H41" i="2"/>
  <c r="M41" i="2" s="1"/>
  <c r="G41" i="2"/>
  <c r="F41" i="2"/>
  <c r="O41" i="2" s="1"/>
  <c r="E41" i="2"/>
  <c r="D41" i="2"/>
  <c r="J41" i="2" s="1"/>
  <c r="O40" i="2"/>
  <c r="N40" i="2"/>
  <c r="M40" i="2"/>
  <c r="L40" i="2"/>
  <c r="K40" i="2"/>
  <c r="J40" i="2"/>
  <c r="O39" i="2"/>
  <c r="N39" i="2"/>
  <c r="M39" i="2"/>
  <c r="L39" i="2"/>
  <c r="K39" i="2"/>
  <c r="J39" i="2"/>
  <c r="O38" i="2"/>
  <c r="N38" i="2"/>
  <c r="M38" i="2"/>
  <c r="L38" i="2"/>
  <c r="K38" i="2"/>
  <c r="J38" i="2"/>
  <c r="O37" i="2"/>
  <c r="N37" i="2"/>
  <c r="M37" i="2"/>
  <c r="L37" i="2"/>
  <c r="K37" i="2"/>
  <c r="J37" i="2"/>
  <c r="O36" i="2"/>
  <c r="N36" i="2"/>
  <c r="M36" i="2"/>
  <c r="L36" i="2"/>
  <c r="K36" i="2"/>
  <c r="J36" i="2"/>
  <c r="O35" i="2"/>
  <c r="N35" i="2"/>
  <c r="M35" i="2"/>
  <c r="L35" i="2"/>
  <c r="K35" i="2"/>
  <c r="J35" i="2"/>
  <c r="O34" i="2"/>
  <c r="N34" i="2"/>
  <c r="M34" i="2"/>
  <c r="L34" i="2"/>
  <c r="K34" i="2"/>
  <c r="J34" i="2"/>
  <c r="O33" i="2"/>
  <c r="N33" i="2"/>
  <c r="M33" i="2"/>
  <c r="L33" i="2"/>
  <c r="K33" i="2"/>
  <c r="J33" i="2"/>
  <c r="O32" i="2"/>
  <c r="N32" i="2"/>
  <c r="M32" i="2"/>
  <c r="L32" i="2"/>
  <c r="K32" i="2"/>
  <c r="J32" i="2"/>
  <c r="O31" i="2"/>
  <c r="N31" i="2"/>
  <c r="M31" i="2"/>
  <c r="L31" i="2"/>
  <c r="K31" i="2"/>
  <c r="J31" i="2"/>
  <c r="O30" i="2"/>
  <c r="N30" i="2"/>
  <c r="M30" i="2"/>
  <c r="L30" i="2"/>
  <c r="K30" i="2"/>
  <c r="J30" i="2"/>
  <c r="O29" i="2"/>
  <c r="N29" i="2"/>
  <c r="M29" i="2"/>
  <c r="L29" i="2"/>
  <c r="K29" i="2"/>
  <c r="J29" i="2"/>
  <c r="O28" i="2"/>
  <c r="N28" i="2"/>
  <c r="M28" i="2"/>
  <c r="L28" i="2"/>
  <c r="K28" i="2"/>
  <c r="J28" i="2"/>
  <c r="O27" i="2"/>
  <c r="N27" i="2"/>
  <c r="M27" i="2"/>
  <c r="L27" i="2"/>
  <c r="K27" i="2"/>
  <c r="J27" i="2"/>
  <c r="O26" i="2"/>
  <c r="N26" i="2"/>
  <c r="M26" i="2"/>
  <c r="L26" i="2"/>
  <c r="K26" i="2"/>
  <c r="J26" i="2"/>
  <c r="O25" i="2"/>
  <c r="N25" i="2"/>
  <c r="M25" i="2"/>
  <c r="L25" i="2"/>
  <c r="K25" i="2"/>
  <c r="J25" i="2"/>
  <c r="O24" i="2"/>
  <c r="N24" i="2"/>
  <c r="M24" i="2"/>
  <c r="L24" i="2"/>
  <c r="K24" i="2"/>
  <c r="J24" i="2"/>
  <c r="O23" i="2"/>
  <c r="N23" i="2"/>
  <c r="M23" i="2"/>
  <c r="L23" i="2"/>
  <c r="K23" i="2"/>
  <c r="J23" i="2"/>
  <c r="O22" i="2"/>
  <c r="N22" i="2"/>
  <c r="M22" i="2"/>
  <c r="L22" i="2"/>
  <c r="K22" i="2"/>
  <c r="J22" i="2"/>
  <c r="O21" i="2"/>
  <c r="N21" i="2"/>
  <c r="M21" i="2"/>
  <c r="L21" i="2"/>
  <c r="K21" i="2"/>
  <c r="J21" i="2"/>
  <c r="O20" i="2"/>
  <c r="N20" i="2"/>
  <c r="M20" i="2"/>
  <c r="L20" i="2"/>
  <c r="K20" i="2"/>
  <c r="J20" i="2"/>
  <c r="O19" i="2"/>
  <c r="N19" i="2"/>
  <c r="M19" i="2"/>
  <c r="L19" i="2"/>
  <c r="K19" i="2"/>
  <c r="J19" i="2"/>
  <c r="O18" i="2"/>
  <c r="N18" i="2"/>
  <c r="M18" i="2"/>
  <c r="L18" i="2"/>
  <c r="K18" i="2"/>
  <c r="J18" i="2"/>
  <c r="O17" i="2"/>
  <c r="N17" i="2"/>
  <c r="M17" i="2"/>
  <c r="L17" i="2"/>
  <c r="K17" i="2"/>
  <c r="J17" i="2"/>
  <c r="O16" i="2"/>
  <c r="N16" i="2"/>
  <c r="M16" i="2"/>
  <c r="L16" i="2"/>
  <c r="K16" i="2"/>
  <c r="J16" i="2"/>
  <c r="O15" i="2"/>
  <c r="N15" i="2"/>
  <c r="M15" i="2"/>
  <c r="L15" i="2"/>
  <c r="K15" i="2"/>
  <c r="J15" i="2"/>
  <c r="O14" i="2"/>
  <c r="N14" i="2"/>
  <c r="M14" i="2"/>
  <c r="L14" i="2"/>
  <c r="K14" i="2"/>
  <c r="J14" i="2"/>
  <c r="O13" i="2"/>
  <c r="N13" i="2"/>
  <c r="M13" i="2"/>
  <c r="L13" i="2"/>
  <c r="K13" i="2"/>
  <c r="J13" i="2"/>
  <c r="O12" i="2"/>
  <c r="N12" i="2"/>
  <c r="M12" i="2"/>
  <c r="L12" i="2"/>
  <c r="K12" i="2"/>
  <c r="J12" i="2"/>
  <c r="O11" i="2"/>
  <c r="N11" i="2"/>
  <c r="M11" i="2"/>
  <c r="L11" i="2"/>
  <c r="K11" i="2"/>
  <c r="J11" i="2"/>
  <c r="O10" i="2"/>
  <c r="N10" i="2"/>
  <c r="M10" i="2"/>
  <c r="L10" i="2"/>
  <c r="K10" i="2"/>
  <c r="J10" i="2"/>
  <c r="O9" i="2"/>
  <c r="N9" i="2"/>
  <c r="M9" i="2"/>
  <c r="L9" i="2"/>
  <c r="K9" i="2"/>
  <c r="J9" i="2"/>
  <c r="O8" i="2"/>
  <c r="N8" i="2"/>
  <c r="M8" i="2"/>
  <c r="L8" i="2"/>
  <c r="K8" i="2"/>
  <c r="J8" i="2"/>
  <c r="O7" i="2"/>
  <c r="N7" i="2"/>
  <c r="M7" i="2"/>
  <c r="L7" i="2"/>
  <c r="K7" i="2"/>
  <c r="J7" i="2"/>
  <c r="O6" i="2"/>
  <c r="N6" i="2"/>
  <c r="M6" i="2"/>
  <c r="L6" i="2"/>
  <c r="K6" i="2"/>
  <c r="J6" i="2"/>
  <c r="O5" i="2"/>
  <c r="N5" i="2"/>
  <c r="M5" i="2"/>
  <c r="L5" i="2"/>
  <c r="K5" i="2"/>
  <c r="J5" i="2"/>
  <c r="J6" i="1" l="1"/>
  <c r="C67" i="1"/>
  <c r="N6" i="1"/>
  <c r="J8" i="3"/>
  <c r="C68" i="1"/>
  <c r="F6" i="1"/>
  <c r="L8" i="3"/>
  <c r="V6" i="1" s="1"/>
  <c r="H8" i="3"/>
  <c r="C66" i="1"/>
  <c r="J5" i="3"/>
  <c r="K5" i="3"/>
  <c r="N41" i="2"/>
  <c r="L5" i="3"/>
  <c r="I6" i="3"/>
  <c r="D8" i="3"/>
  <c r="L41" i="2"/>
  <c r="I7" i="3"/>
  <c r="K8" i="3" l="1"/>
  <c r="B6" i="1"/>
  <c r="I8" i="3"/>
  <c r="R6" i="1" s="1"/>
</calcChain>
</file>

<file path=xl/sharedStrings.xml><?xml version="1.0" encoding="utf-8"?>
<sst xmlns="http://schemas.openxmlformats.org/spreadsheetml/2006/main" count="130" uniqueCount="41">
  <si>
    <t>DFW Home Cleaners — Paid Media Dashboard</t>
  </si>
  <si>
    <t>TOTAL SPEND</t>
  </si>
  <si>
    <t>TOTAL REVENUE</t>
  </si>
  <si>
    <t>TOTAL LEADS</t>
  </si>
  <si>
    <t>BOOKED JOBS</t>
  </si>
  <si>
    <t>BLENDED CPL</t>
  </si>
  <si>
    <t>BLENDED ROAS</t>
  </si>
  <si>
    <t>Chart source data (auto-calculated — do not edit)</t>
  </si>
  <si>
    <t>Stage</t>
  </si>
  <si>
    <t>Count</t>
  </si>
  <si>
    <t>Impressions</t>
  </si>
  <si>
    <t>Clicks</t>
  </si>
  <si>
    <t>Leads</t>
  </si>
  <si>
    <t>Booked Jobs</t>
  </si>
  <si>
    <t>DFW Home Cleaners — Paid Media Performance (Sample Data)</t>
  </si>
  <si>
    <t>Illustrative data for portfolio/demo purposes only — not actual client or company figures.</t>
  </si>
  <si>
    <t>Week Start</t>
  </si>
  <si>
    <t>Channel</t>
  </si>
  <si>
    <t>Campaign</t>
  </si>
  <si>
    <t>Spend ($)</t>
  </si>
  <si>
    <t>Revenue ($)</t>
  </si>
  <si>
    <t>CTR</t>
  </si>
  <si>
    <t>Avg CPC ($)</t>
  </si>
  <si>
    <t>CPL ($)</t>
  </si>
  <si>
    <t>Lead→Booking Rate</t>
  </si>
  <si>
    <t>Cost/Booking ($)</t>
  </si>
  <si>
    <t>ROAS</t>
  </si>
  <si>
    <t>Google Local Services</t>
  </si>
  <si>
    <t>LSA - Home Cleaning DFW</t>
  </si>
  <si>
    <t>Google Search</t>
  </si>
  <si>
    <t>Search - House Cleaning Near Me</t>
  </si>
  <si>
    <t>Meta</t>
  </si>
  <si>
    <t>FB/IG - Home Cleaning Lead Gen</t>
  </si>
  <si>
    <t>TOTAL / AVERAGE</t>
  </si>
  <si>
    <t>Channel Summary — Full Period (12 Weeks)</t>
  </si>
  <si>
    <t>All figures roll up from the Weekly Campaign Data tab via formula.</t>
  </si>
  <si>
    <t>Avg CPL ($)</t>
  </si>
  <si>
    <t>Booking Rate</t>
  </si>
  <si>
    <t>ALL CHANNELS</t>
  </si>
  <si>
    <t>Weekly Trend — All Channels Combined</t>
  </si>
  <si>
    <t xml:space="preserve">Sample / illustrative data for portfolio demonstration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</si>
</sst>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\$#,##0"/>
    <numFmt numFmtId="165" formatCode="\$#,##0.00"/>
    <numFmt numFmtId="166" formatCode="0.00\x"/>
    <numFmt numFmtId="167" formatCode="0.0%"/>
  </numFmts>
  <fonts count="13" x14ac:knownFonts="1">
    <font>
      <sz val="11"/>
      <color theme="1"/>
      <name val="Calibri"/>
      <family val="2"/>
      <charset val="1"/>
    </font>
    <font>
      <b/>
      <sz val="20"/>
      <color rgb="FF1F3864"/>
      <name val="Arial"/>
      <charset val="1"/>
    </font>
    <font>
      <i/>
      <sz val="10"/>
      <color rgb="FF666666"/>
      <name val="Arial"/>
      <charset val="1"/>
    </font>
    <font>
      <b/>
      <sz val="10"/>
      <color rgb="FFFFFFFF"/>
      <name val="Arial"/>
      <charset val="1"/>
    </font>
    <font>
      <b/>
      <sz val="20"/>
      <color rgb="FFFFFFFF"/>
      <name val="Arial"/>
      <charset val="1"/>
    </font>
    <font>
      <i/>
      <sz val="8"/>
      <color rgb="FF999999"/>
      <name val="Arial"/>
      <charset val="1"/>
    </font>
    <font>
      <sz val="9"/>
      <name val="Arial"/>
      <charset val="1"/>
    </font>
    <font>
      <b/>
      <sz val="14"/>
      <color rgb="FF1F6DF4"/>
      <name val="Arial"/>
      <charset val="1"/>
    </font>
    <font>
      <i/>
      <sz val="9"/>
      <color rgb="FF666666"/>
      <name val="Arial"/>
      <charset val="1"/>
    </font>
    <font>
      <sz val="11"/>
      <color rgb="FF0000FF"/>
      <name val="Arial"/>
      <charset val="1"/>
    </font>
    <font>
      <sz val="11"/>
      <color rgb="FF000000"/>
      <name val="Arial"/>
      <charset val="1"/>
    </font>
    <font>
      <b/>
      <sz val="11"/>
      <name val="Arial"/>
      <charset val="1"/>
    </font>
    <font>
      <b/>
      <sz val="12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1F6DF4"/>
        <bgColor rgb="FF0066CC"/>
      </patternFill>
    </fill>
  </fills>
  <borders count="4">
    <border>
      <left/>
      <right/>
      <top/>
      <bottom/>
      <diagonal/>
    </border>
    <border>
      <left style="thin">
        <color rgb="FFB9CBEF"/>
      </left>
      <right style="thin">
        <color rgb="FFB9CBEF"/>
      </right>
      <top style="thin">
        <color rgb="FFB9CBEF"/>
      </top>
      <bottom style="thin">
        <color rgb="FFB9CBEF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166" fontId="4" fillId="2" borderId="1" xfId="0" applyNumberFormat="1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3" fillId="2" borderId="2" xfId="0" applyFont="1" applyFill="1" applyBorder="1" applyAlignment="1">
      <alignment horizontal="center" vertical="center" wrapText="1"/>
    </xf>
    <xf numFmtId="14" fontId="9" fillId="0" borderId="2" xfId="0" applyNumberFormat="1" applyFont="1" applyBorder="1"/>
    <xf numFmtId="0" fontId="9" fillId="0" borderId="2" xfId="0" applyFont="1" applyBorder="1"/>
    <xf numFmtId="167" fontId="10" fillId="0" borderId="2" xfId="0" applyNumberFormat="1" applyFont="1" applyBorder="1"/>
    <xf numFmtId="165" fontId="10" fillId="0" borderId="2" xfId="0" applyNumberFormat="1" applyFont="1" applyBorder="1"/>
    <xf numFmtId="166" fontId="10" fillId="0" borderId="2" xfId="0" applyNumberFormat="1" applyFont="1" applyBorder="1"/>
    <xf numFmtId="0" fontId="11" fillId="0" borderId="3" xfId="0" applyFont="1" applyBorder="1"/>
    <xf numFmtId="164" fontId="11" fillId="0" borderId="3" xfId="0" applyNumberFormat="1" applyFont="1" applyBorder="1"/>
    <xf numFmtId="167" fontId="11" fillId="0" borderId="3" xfId="0" applyNumberFormat="1" applyFont="1" applyBorder="1"/>
    <xf numFmtId="165" fontId="11" fillId="0" borderId="3" xfId="0" applyNumberFormat="1" applyFont="1" applyBorder="1"/>
    <xf numFmtId="166" fontId="11" fillId="0" borderId="3" xfId="0" applyNumberFormat="1" applyFont="1" applyBorder="1"/>
    <xf numFmtId="0" fontId="10" fillId="0" borderId="2" xfId="0" applyFont="1" applyBorder="1"/>
    <xf numFmtId="164" fontId="10" fillId="0" borderId="2" xfId="0" applyNumberFormat="1" applyFont="1" applyBorder="1"/>
    <xf numFmtId="0" fontId="12" fillId="0" borderId="0" xfId="0" applyFont="1"/>
    <xf numFmtId="14" fontId="10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9CBE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D9D9"/>
      <rgbColor rgb="FFFFFF99"/>
      <rgbColor rgb="FF99CCFF"/>
      <rgbColor rgb="FFFF99CC"/>
      <rgbColor rgb="FFCC99FF"/>
      <rgbColor rgb="FFFFCC99"/>
      <rgbColor rgb="FF1F6DF4"/>
      <rgbColor rgb="FF33CCCC"/>
      <rgbColor rgb="FF99CC00"/>
      <rgbColor rgb="FFFFCC00"/>
      <rgbColor rgb="FFF2994A"/>
      <rgbColor rgb="FFFF6600"/>
      <rgbColor rgb="FF666666"/>
      <rgbColor rgb="FF999999"/>
      <rgbColor rgb="FF1F3864"/>
      <rgbColor rgb="FF27AE6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Weekly Spend vs. Revenue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'Channel Summary'!$B$12</c:f>
              <c:strCache>
                <c:ptCount val="1"/>
                <c:pt idx="0">
                  <c:v>Spend ($)</c:v>
                </c:pt>
              </c:strCache>
            </c:strRef>
          </c:tx>
          <c:spPr>
            <a:ln w="28080">
              <a:solidFill>
                <a:srgbClr val="1F6DF4"/>
              </a:solidFill>
              <a:round/>
            </a:ln>
          </c:spPr>
          <c:marker>
            <c:symbol val="circle"/>
            <c:size val="6"/>
            <c:spPr>
              <a:solidFill>
                <a:srgbClr val="1F6DF4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'Channel Summary'!$A$13:$A$24</c:f>
              <c:numCache>
                <c:formatCode>m/d/yyyy</c:formatCode>
                <c:ptCount val="12"/>
                <c:pt idx="0">
                  <c:v>46083</c:v>
                </c:pt>
                <c:pt idx="1">
                  <c:v>46090</c:v>
                </c:pt>
                <c:pt idx="2">
                  <c:v>46097</c:v>
                </c:pt>
                <c:pt idx="3">
                  <c:v>46104</c:v>
                </c:pt>
                <c:pt idx="4">
                  <c:v>46111</c:v>
                </c:pt>
                <c:pt idx="5">
                  <c:v>46118</c:v>
                </c:pt>
                <c:pt idx="6">
                  <c:v>46125</c:v>
                </c:pt>
                <c:pt idx="7">
                  <c:v>46132</c:v>
                </c:pt>
                <c:pt idx="8">
                  <c:v>46139</c:v>
                </c:pt>
                <c:pt idx="9">
                  <c:v>46146</c:v>
                </c:pt>
                <c:pt idx="10">
                  <c:v>46153</c:v>
                </c:pt>
                <c:pt idx="11">
                  <c:v>46160</c:v>
                </c:pt>
              </c:numCache>
            </c:numRef>
          </c:cat>
          <c:val>
            <c:numRef>
              <c:f>'Channel Summary'!$B$13:$B$24</c:f>
              <c:numCache>
                <c:formatCode>\$#,##0</c:formatCode>
                <c:ptCount val="12"/>
                <c:pt idx="0">
                  <c:v>4915.3</c:v>
                </c:pt>
                <c:pt idx="1">
                  <c:v>4420.37</c:v>
                </c:pt>
                <c:pt idx="2">
                  <c:v>5291.1999999999989</c:v>
                </c:pt>
                <c:pt idx="3">
                  <c:v>4573.75</c:v>
                </c:pt>
                <c:pt idx="4">
                  <c:v>4433.7400000000007</c:v>
                </c:pt>
                <c:pt idx="5">
                  <c:v>4054.6</c:v>
                </c:pt>
                <c:pt idx="6">
                  <c:v>3868.14</c:v>
                </c:pt>
                <c:pt idx="7">
                  <c:v>7051.32</c:v>
                </c:pt>
                <c:pt idx="8">
                  <c:v>4500.3599999999997</c:v>
                </c:pt>
                <c:pt idx="9">
                  <c:v>3903.57</c:v>
                </c:pt>
                <c:pt idx="10">
                  <c:v>4608.13</c:v>
                </c:pt>
                <c:pt idx="11">
                  <c:v>3723.2700000000004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66-41FF-B1AA-909B433D11FA}"/>
            </c:ext>
          </c:extLst>
        </c:ser>
        <c:ser>
          <c:idx val="1"/>
          <c:order val="1"/>
          <c:tx>
            <c:strRef>
              <c:f>'Channel Summary'!$E$12</c:f>
              <c:strCache>
                <c:ptCount val="1"/>
                <c:pt idx="0">
                  <c:v>Revenue ($)</c:v>
                </c:pt>
              </c:strCache>
            </c:strRef>
          </c:tx>
          <c:spPr>
            <a:ln w="28080">
              <a:solidFill>
                <a:srgbClr val="F2994A"/>
              </a:solidFill>
              <a:round/>
            </a:ln>
          </c:spPr>
          <c:marker>
            <c:symbol val="circle"/>
            <c:size val="6"/>
            <c:spPr>
              <a:solidFill>
                <a:srgbClr val="F2994A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'Channel Summary'!$A$13:$A$24</c:f>
              <c:numCache>
                <c:formatCode>m/d/yyyy</c:formatCode>
                <c:ptCount val="12"/>
                <c:pt idx="0">
                  <c:v>46083</c:v>
                </c:pt>
                <c:pt idx="1">
                  <c:v>46090</c:v>
                </c:pt>
                <c:pt idx="2">
                  <c:v>46097</c:v>
                </c:pt>
                <c:pt idx="3">
                  <c:v>46104</c:v>
                </c:pt>
                <c:pt idx="4">
                  <c:v>46111</c:v>
                </c:pt>
                <c:pt idx="5">
                  <c:v>46118</c:v>
                </c:pt>
                <c:pt idx="6">
                  <c:v>46125</c:v>
                </c:pt>
                <c:pt idx="7">
                  <c:v>46132</c:v>
                </c:pt>
                <c:pt idx="8">
                  <c:v>46139</c:v>
                </c:pt>
                <c:pt idx="9">
                  <c:v>46146</c:v>
                </c:pt>
                <c:pt idx="10">
                  <c:v>46153</c:v>
                </c:pt>
                <c:pt idx="11">
                  <c:v>46160</c:v>
                </c:pt>
              </c:numCache>
            </c:numRef>
          </c:cat>
          <c:val>
            <c:numRef>
              <c:f>'Channel Summary'!$E$13:$E$24</c:f>
              <c:numCache>
                <c:formatCode>\$#,##0</c:formatCode>
                <c:ptCount val="12"/>
                <c:pt idx="0">
                  <c:v>8845.85</c:v>
                </c:pt>
                <c:pt idx="1">
                  <c:v>9967.16</c:v>
                </c:pt>
                <c:pt idx="2">
                  <c:v>11765.41</c:v>
                </c:pt>
                <c:pt idx="3">
                  <c:v>9313.08</c:v>
                </c:pt>
                <c:pt idx="4">
                  <c:v>9330.99</c:v>
                </c:pt>
                <c:pt idx="5">
                  <c:v>10064.67</c:v>
                </c:pt>
                <c:pt idx="6">
                  <c:v>10208.219999999999</c:v>
                </c:pt>
                <c:pt idx="7">
                  <c:v>11916.6</c:v>
                </c:pt>
                <c:pt idx="8">
                  <c:v>11324.970000000001</c:v>
                </c:pt>
                <c:pt idx="9">
                  <c:v>9870.57</c:v>
                </c:pt>
                <c:pt idx="10">
                  <c:v>9415.18</c:v>
                </c:pt>
                <c:pt idx="11">
                  <c:v>8385.31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66-41FF-B1AA-909B433D11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marker val="1"/>
        <c:smooth val="0"/>
        <c:axId val="58953439"/>
        <c:axId val="58105524"/>
      </c:lineChart>
      <c:dateAx>
        <c:axId val="58953439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Week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mmm\ d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58105524"/>
        <c:crosses val="autoZero"/>
        <c:auto val="1"/>
        <c:lblOffset val="100"/>
        <c:baseTimeUnit val="days"/>
      </c:dateAx>
      <c:valAx>
        <c:axId val="58105524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USD ($)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\$#,##0" sourceLinked="1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58953439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Weekly Leads vs. Booked Jobs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'Channel Summary'!$C$12</c:f>
              <c:strCache>
                <c:ptCount val="1"/>
                <c:pt idx="0">
                  <c:v>Leads</c:v>
                </c:pt>
              </c:strCache>
            </c:strRef>
          </c:tx>
          <c:spPr>
            <a:ln w="28080">
              <a:solidFill>
                <a:srgbClr val="1F6DF4"/>
              </a:solidFill>
              <a:round/>
            </a:ln>
          </c:spPr>
          <c:marker>
            <c:symbol val="circle"/>
            <c:size val="6"/>
            <c:spPr>
              <a:solidFill>
                <a:srgbClr val="1F6DF4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'Channel Summary'!$A$13:$A$24</c:f>
              <c:numCache>
                <c:formatCode>m/d/yyyy</c:formatCode>
                <c:ptCount val="12"/>
                <c:pt idx="0">
                  <c:v>46083</c:v>
                </c:pt>
                <c:pt idx="1">
                  <c:v>46090</c:v>
                </c:pt>
                <c:pt idx="2">
                  <c:v>46097</c:v>
                </c:pt>
                <c:pt idx="3">
                  <c:v>46104</c:v>
                </c:pt>
                <c:pt idx="4">
                  <c:v>46111</c:v>
                </c:pt>
                <c:pt idx="5">
                  <c:v>46118</c:v>
                </c:pt>
                <c:pt idx="6">
                  <c:v>46125</c:v>
                </c:pt>
                <c:pt idx="7">
                  <c:v>46132</c:v>
                </c:pt>
                <c:pt idx="8">
                  <c:v>46139</c:v>
                </c:pt>
                <c:pt idx="9">
                  <c:v>46146</c:v>
                </c:pt>
                <c:pt idx="10">
                  <c:v>46153</c:v>
                </c:pt>
                <c:pt idx="11">
                  <c:v>46160</c:v>
                </c:pt>
              </c:numCache>
            </c:numRef>
          </c:cat>
          <c:val>
            <c:numRef>
              <c:f>'Channel Summary'!$C$13:$C$24</c:f>
              <c:numCache>
                <c:formatCode>General</c:formatCode>
                <c:ptCount val="12"/>
                <c:pt idx="0">
                  <c:v>155</c:v>
                </c:pt>
                <c:pt idx="1">
                  <c:v>142</c:v>
                </c:pt>
                <c:pt idx="2">
                  <c:v>146</c:v>
                </c:pt>
                <c:pt idx="3">
                  <c:v>131</c:v>
                </c:pt>
                <c:pt idx="4">
                  <c:v>120</c:v>
                </c:pt>
                <c:pt idx="5">
                  <c:v>134</c:v>
                </c:pt>
                <c:pt idx="6">
                  <c:v>131</c:v>
                </c:pt>
                <c:pt idx="7">
                  <c:v>171</c:v>
                </c:pt>
                <c:pt idx="8">
                  <c:v>146</c:v>
                </c:pt>
                <c:pt idx="9">
                  <c:v>151</c:v>
                </c:pt>
                <c:pt idx="10">
                  <c:v>142</c:v>
                </c:pt>
                <c:pt idx="11">
                  <c:v>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20-4BE0-A67E-9D06BE0EAFD4}"/>
            </c:ext>
          </c:extLst>
        </c:ser>
        <c:ser>
          <c:idx val="1"/>
          <c:order val="1"/>
          <c:tx>
            <c:strRef>
              <c:f>'Channel Summary'!$D$12</c:f>
              <c:strCache>
                <c:ptCount val="1"/>
                <c:pt idx="0">
                  <c:v>Booked Jobs</c:v>
                </c:pt>
              </c:strCache>
            </c:strRef>
          </c:tx>
          <c:spPr>
            <a:ln w="28080">
              <a:solidFill>
                <a:srgbClr val="F2994A"/>
              </a:solidFill>
              <a:round/>
            </a:ln>
          </c:spPr>
          <c:marker>
            <c:symbol val="circle"/>
            <c:size val="6"/>
            <c:spPr>
              <a:solidFill>
                <a:srgbClr val="F2994A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'Channel Summary'!$A$13:$A$24</c:f>
              <c:numCache>
                <c:formatCode>m/d/yyyy</c:formatCode>
                <c:ptCount val="12"/>
                <c:pt idx="0">
                  <c:v>46083</c:v>
                </c:pt>
                <c:pt idx="1">
                  <c:v>46090</c:v>
                </c:pt>
                <c:pt idx="2">
                  <c:v>46097</c:v>
                </c:pt>
                <c:pt idx="3">
                  <c:v>46104</c:v>
                </c:pt>
                <c:pt idx="4">
                  <c:v>46111</c:v>
                </c:pt>
                <c:pt idx="5">
                  <c:v>46118</c:v>
                </c:pt>
                <c:pt idx="6">
                  <c:v>46125</c:v>
                </c:pt>
                <c:pt idx="7">
                  <c:v>46132</c:v>
                </c:pt>
                <c:pt idx="8">
                  <c:v>46139</c:v>
                </c:pt>
                <c:pt idx="9">
                  <c:v>46146</c:v>
                </c:pt>
                <c:pt idx="10">
                  <c:v>46153</c:v>
                </c:pt>
                <c:pt idx="11">
                  <c:v>46160</c:v>
                </c:pt>
              </c:numCache>
            </c:numRef>
          </c:cat>
          <c:val>
            <c:numRef>
              <c:f>'Channel Summary'!$D$13:$D$24</c:f>
              <c:numCache>
                <c:formatCode>General</c:formatCode>
                <c:ptCount val="12"/>
                <c:pt idx="0">
                  <c:v>54</c:v>
                </c:pt>
                <c:pt idx="1">
                  <c:v>55</c:v>
                </c:pt>
                <c:pt idx="2">
                  <c:v>61</c:v>
                </c:pt>
                <c:pt idx="3">
                  <c:v>54</c:v>
                </c:pt>
                <c:pt idx="4">
                  <c:v>50</c:v>
                </c:pt>
                <c:pt idx="5">
                  <c:v>58</c:v>
                </c:pt>
                <c:pt idx="6">
                  <c:v>53</c:v>
                </c:pt>
                <c:pt idx="7">
                  <c:v>68</c:v>
                </c:pt>
                <c:pt idx="8">
                  <c:v>61</c:v>
                </c:pt>
                <c:pt idx="9">
                  <c:v>62</c:v>
                </c:pt>
                <c:pt idx="10">
                  <c:v>52</c:v>
                </c:pt>
                <c:pt idx="11">
                  <c:v>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20-4BE0-A67E-9D06BE0EAF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marker val="1"/>
        <c:smooth val="0"/>
        <c:axId val="6005379"/>
        <c:axId val="24124434"/>
      </c:lineChart>
      <c:dateAx>
        <c:axId val="6005379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Week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mmm\ d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24124434"/>
        <c:crosses val="autoZero"/>
        <c:auto val="1"/>
        <c:lblOffset val="100"/>
        <c:baseTimeUnit val="days"/>
      </c:dateAx>
      <c:valAx>
        <c:axId val="24124434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Count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6005379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Total Spend by Channel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'Channel Summary'!$D$4</c:f>
              <c:strCache>
                <c:ptCount val="1"/>
                <c:pt idx="0">
                  <c:v>Spend ($)</c:v>
                </c:pt>
              </c:strCache>
            </c:strRef>
          </c:tx>
          <c:spPr>
            <a:solidFill>
              <a:srgbClr val="1F6DF4"/>
            </a:solidFill>
            <a:ln w="9360">
              <a:solidFill>
                <a:srgbClr val="1F6DF4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'Channel Summary'!$A$5:$A$7</c:f>
              <c:strCache>
                <c:ptCount val="3"/>
                <c:pt idx="0">
                  <c:v>Google Local Services</c:v>
                </c:pt>
                <c:pt idx="1">
                  <c:v>Google Search</c:v>
                </c:pt>
                <c:pt idx="2">
                  <c:v>Meta</c:v>
                </c:pt>
              </c:strCache>
            </c:strRef>
          </c:cat>
          <c:val>
            <c:numRef>
              <c:f>'Channel Summary'!$D$5:$D$7</c:f>
              <c:numCache>
                <c:formatCode>\$#,##0</c:formatCode>
                <c:ptCount val="3"/>
                <c:pt idx="0">
                  <c:v>17776.019999999997</c:v>
                </c:pt>
                <c:pt idx="1">
                  <c:v>25774.489999999994</c:v>
                </c:pt>
                <c:pt idx="2">
                  <c:v>11793.24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75-4F54-BCB8-B989CA24FE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553384"/>
        <c:axId val="97376809"/>
      </c:barChart>
      <c:catAx>
        <c:axId val="25553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97376809"/>
        <c:crosses val="autoZero"/>
        <c:auto val="1"/>
        <c:lblAlgn val="ctr"/>
        <c:lblOffset val="100"/>
        <c:noMultiLvlLbl val="0"/>
      </c:catAx>
      <c:valAx>
        <c:axId val="97376809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Spend ($)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\$#,##0" sourceLinked="1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25553384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ROAS by Channel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'Channel Summary'!$L$4</c:f>
              <c:strCache>
                <c:ptCount val="1"/>
                <c:pt idx="0">
                  <c:v>ROAS</c:v>
                </c:pt>
              </c:strCache>
            </c:strRef>
          </c:tx>
          <c:spPr>
            <a:solidFill>
              <a:srgbClr val="27AE60"/>
            </a:solidFill>
            <a:ln w="9360">
              <a:solidFill>
                <a:srgbClr val="27AE6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'Channel Summary'!$A$5:$A$7</c:f>
              <c:strCache>
                <c:ptCount val="3"/>
                <c:pt idx="0">
                  <c:v>Google Local Services</c:v>
                </c:pt>
                <c:pt idx="1">
                  <c:v>Google Search</c:v>
                </c:pt>
                <c:pt idx="2">
                  <c:v>Meta</c:v>
                </c:pt>
              </c:strCache>
            </c:strRef>
          </c:cat>
          <c:val>
            <c:numRef>
              <c:f>'Channel Summary'!$L$5:$L$7</c:f>
              <c:numCache>
                <c:formatCode>0.00\x</c:formatCode>
                <c:ptCount val="3"/>
                <c:pt idx="0">
                  <c:v>3.7357529975776358</c:v>
                </c:pt>
                <c:pt idx="1">
                  <c:v>1.2796218276287914</c:v>
                </c:pt>
                <c:pt idx="2">
                  <c:v>1.7823422570896548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52-45E4-A4C0-BC2F839866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128310"/>
        <c:axId val="4312508"/>
      </c:barChart>
      <c:catAx>
        <c:axId val="712831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4312508"/>
        <c:crosses val="autoZero"/>
        <c:auto val="1"/>
        <c:lblAlgn val="ctr"/>
        <c:lblOffset val="100"/>
        <c:noMultiLvlLbl val="0"/>
      </c:catAx>
      <c:valAx>
        <c:axId val="4312508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ROAS (x)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0\x" sourceLinked="1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7128310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Cost per Lead (CPL) by Channel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'Channel Summary'!$I$4</c:f>
              <c:strCache>
                <c:ptCount val="1"/>
                <c:pt idx="0">
                  <c:v>Avg CPL ($)</c:v>
                </c:pt>
              </c:strCache>
            </c:strRef>
          </c:tx>
          <c:spPr>
            <a:solidFill>
              <a:srgbClr val="F2994A"/>
            </a:solidFill>
            <a:ln w="9360">
              <a:solidFill>
                <a:srgbClr val="F2994A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'Channel Summary'!$A$5:$A$7</c:f>
              <c:strCache>
                <c:ptCount val="3"/>
                <c:pt idx="0">
                  <c:v>Google Local Services</c:v>
                </c:pt>
                <c:pt idx="1">
                  <c:v>Google Search</c:v>
                </c:pt>
                <c:pt idx="2">
                  <c:v>Meta</c:v>
                </c:pt>
              </c:strCache>
            </c:strRef>
          </c:cat>
          <c:val>
            <c:numRef>
              <c:f>'Channel Summary'!$I$5:$I$7</c:f>
              <c:numCache>
                <c:formatCode>\$#,##0.00</c:formatCode>
                <c:ptCount val="3"/>
                <c:pt idx="0">
                  <c:v>27.688504672897192</c:v>
                </c:pt>
                <c:pt idx="1">
                  <c:v>46.692916666666655</c:v>
                </c:pt>
                <c:pt idx="2">
                  <c:v>24.216098562628336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67-4535-91FF-1D6ACE0604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074133"/>
        <c:axId val="41637244"/>
      </c:barChart>
      <c:catAx>
        <c:axId val="8307413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41637244"/>
        <c:crosses val="autoZero"/>
        <c:auto val="1"/>
        <c:lblAlgn val="ctr"/>
        <c:lblOffset val="100"/>
        <c:noMultiLvlLbl val="0"/>
      </c:catAx>
      <c:valAx>
        <c:axId val="41637244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Cost per Lead ($)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\$#,##0.00" sourceLinked="1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83074133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Overall Funnel: Impressions → Booked Jobs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Dashboard!$C$64</c:f>
              <c:strCache>
                <c:ptCount val="1"/>
                <c:pt idx="0">
                  <c:v>Count</c:v>
                </c:pt>
              </c:strCache>
            </c:strRef>
          </c:tx>
          <c:spPr>
            <a:solidFill>
              <a:srgbClr val="1F3864"/>
            </a:solidFill>
            <a:ln w="9360">
              <a:solidFill>
                <a:srgbClr val="1F3864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Dashboard!$B$65:$B$68</c:f>
              <c:strCache>
                <c:ptCount val="4"/>
                <c:pt idx="0">
                  <c:v>Impressions</c:v>
                </c:pt>
                <c:pt idx="1">
                  <c:v>Clicks</c:v>
                </c:pt>
                <c:pt idx="2">
                  <c:v>Leads</c:v>
                </c:pt>
                <c:pt idx="3">
                  <c:v>Booked Jobs</c:v>
                </c:pt>
              </c:strCache>
            </c:strRef>
          </c:cat>
          <c:val>
            <c:numRef>
              <c:f>Dashboard!$C$65:$C$68</c:f>
              <c:numCache>
                <c:formatCode>General</c:formatCode>
                <c:ptCount val="4"/>
                <c:pt idx="0">
                  <c:v>516602</c:v>
                </c:pt>
                <c:pt idx="1">
                  <c:v>11379</c:v>
                </c:pt>
                <c:pt idx="2">
                  <c:v>1681</c:v>
                </c:pt>
                <c:pt idx="3">
                  <c:v>674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DB-4419-B61F-A4BDA73B07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978753"/>
        <c:axId val="82019910"/>
      </c:barChart>
      <c:catAx>
        <c:axId val="4897875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82019910"/>
        <c:crosses val="autoZero"/>
        <c:auto val="1"/>
        <c:lblAlgn val="ctr"/>
        <c:lblOffset val="100"/>
        <c:noMultiLvlLbl val="0"/>
      </c:catAx>
      <c:valAx>
        <c:axId val="82019910"/>
        <c:scaling>
          <c:orientation val="minMax"/>
        </c:scaling>
        <c:delete val="0"/>
        <c:axPos val="b"/>
        <c:majorGridlines>
          <c:spPr>
            <a:ln w="0">
              <a:solidFill>
                <a:srgbClr val="B3B3B3"/>
              </a:solidFill>
            </a:ln>
          </c:spPr>
        </c:majorGridlines>
        <c:numFmt formatCode="General" sourceLinked="1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48978753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</xdr:row>
      <xdr:rowOff>70200</xdr:rowOff>
    </xdr:from>
    <xdr:to>
      <xdr:col>9</xdr:col>
      <xdr:colOff>622080</xdr:colOff>
      <xdr:row>24</xdr:row>
      <xdr:rowOff>71640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0</xdr:colOff>
      <xdr:row>7</xdr:row>
      <xdr:rowOff>70200</xdr:rowOff>
    </xdr:from>
    <xdr:to>
      <xdr:col>19</xdr:col>
      <xdr:colOff>621720</xdr:colOff>
      <xdr:row>24</xdr:row>
      <xdr:rowOff>71640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0</xdr:colOff>
      <xdr:row>26</xdr:row>
      <xdr:rowOff>70560</xdr:rowOff>
    </xdr:from>
    <xdr:to>
      <xdr:col>9</xdr:col>
      <xdr:colOff>622080</xdr:colOff>
      <xdr:row>43</xdr:row>
      <xdr:rowOff>71640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0</xdr:colOff>
      <xdr:row>26</xdr:row>
      <xdr:rowOff>70560</xdr:rowOff>
    </xdr:from>
    <xdr:to>
      <xdr:col>19</xdr:col>
      <xdr:colOff>621720</xdr:colOff>
      <xdr:row>43</xdr:row>
      <xdr:rowOff>71640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</xdr:col>
      <xdr:colOff>0</xdr:colOff>
      <xdr:row>45</xdr:row>
      <xdr:rowOff>70560</xdr:rowOff>
    </xdr:from>
    <xdr:to>
      <xdr:col>9</xdr:col>
      <xdr:colOff>622080</xdr:colOff>
      <xdr:row>62</xdr:row>
      <xdr:rowOff>71640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0</xdr:colOff>
      <xdr:row>45</xdr:row>
      <xdr:rowOff>70560</xdr:rowOff>
    </xdr:from>
    <xdr:to>
      <xdr:col>19</xdr:col>
      <xdr:colOff>621720</xdr:colOff>
      <xdr:row>62</xdr:row>
      <xdr:rowOff>71640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X68"/>
  <sheetViews>
    <sheetView showGridLines="0" tabSelected="1" zoomScaleNormal="100" workbookViewId="0">
      <selection activeCell="B3" sqref="B3"/>
    </sheetView>
  </sheetViews>
  <sheetFormatPr defaultColWidth="8.7109375" defaultRowHeight="15" x14ac:dyDescent="0.25"/>
  <cols>
    <col min="2" max="4" width="12" customWidth="1"/>
    <col min="5" max="5" width="3" customWidth="1"/>
    <col min="6" max="8" width="12" customWidth="1"/>
    <col min="9" max="9" width="3" customWidth="1"/>
    <col min="10" max="12" width="12" customWidth="1"/>
    <col min="13" max="13" width="3" customWidth="1"/>
    <col min="14" max="16" width="12" customWidth="1"/>
    <col min="17" max="17" width="3" customWidth="1"/>
    <col min="18" max="20" width="12" customWidth="1"/>
    <col min="21" max="21" width="3" customWidth="1"/>
    <col min="22" max="24" width="12" customWidth="1"/>
    <col min="25" max="25" width="3" customWidth="1"/>
  </cols>
  <sheetData>
    <row r="2" spans="2:24" ht="26.25" x14ac:dyDescent="0.4">
      <c r="B2" s="6" t="s">
        <v>0</v>
      </c>
    </row>
    <row r="3" spans="2:24" x14ac:dyDescent="0.25">
      <c r="B3" s="7" t="s">
        <v>40</v>
      </c>
    </row>
    <row r="5" spans="2:24" ht="19.5" customHeight="1" x14ac:dyDescent="0.25">
      <c r="B5" s="5" t="s">
        <v>1</v>
      </c>
      <c r="C5" s="5"/>
      <c r="D5" s="5"/>
      <c r="F5" s="5" t="s">
        <v>2</v>
      </c>
      <c r="G5" s="5"/>
      <c r="H5" s="5"/>
      <c r="J5" s="5" t="s">
        <v>3</v>
      </c>
      <c r="K5" s="5"/>
      <c r="L5" s="5"/>
      <c r="N5" s="5" t="s">
        <v>4</v>
      </c>
      <c r="O5" s="5"/>
      <c r="P5" s="5"/>
      <c r="R5" s="5" t="s">
        <v>5</v>
      </c>
      <c r="S5" s="5"/>
      <c r="T5" s="5"/>
      <c r="V5" s="5" t="s">
        <v>6</v>
      </c>
      <c r="W5" s="5"/>
      <c r="X5" s="5"/>
    </row>
    <row r="6" spans="2:24" ht="21.75" customHeight="1" x14ac:dyDescent="0.25">
      <c r="B6" s="4">
        <f>'Channel Summary'!D8</f>
        <v>55343.749999999993</v>
      </c>
      <c r="C6" s="4"/>
      <c r="D6" s="4"/>
      <c r="F6" s="4">
        <f>'Channel Summary'!G8</f>
        <v>120408.00999999998</v>
      </c>
      <c r="G6" s="4"/>
      <c r="H6" s="4"/>
      <c r="J6" s="3">
        <f>'Channel Summary'!E8</f>
        <v>1681</v>
      </c>
      <c r="K6" s="3"/>
      <c r="L6" s="3"/>
      <c r="N6" s="3">
        <f>'Channel Summary'!F8</f>
        <v>674</v>
      </c>
      <c r="O6" s="3"/>
      <c r="P6" s="3"/>
      <c r="R6" s="2">
        <f>'Channel Summary'!I8</f>
        <v>32.923111243307552</v>
      </c>
      <c r="S6" s="2"/>
      <c r="T6" s="2"/>
      <c r="V6" s="1">
        <f>'Channel Summary'!L8</f>
        <v>2.1756388029361942</v>
      </c>
      <c r="W6" s="1"/>
      <c r="X6" s="1"/>
    </row>
    <row r="7" spans="2:24" ht="21.75" customHeight="1" x14ac:dyDescent="0.25">
      <c r="B7" s="4"/>
      <c r="C7" s="4"/>
      <c r="D7" s="4"/>
      <c r="F7" s="4"/>
      <c r="G7" s="4"/>
      <c r="H7" s="4"/>
      <c r="J7" s="3"/>
      <c r="K7" s="3"/>
      <c r="L7" s="3"/>
      <c r="N7" s="3"/>
      <c r="O7" s="3"/>
      <c r="P7" s="3"/>
      <c r="R7" s="2"/>
      <c r="S7" s="2"/>
      <c r="T7" s="2"/>
      <c r="V7" s="1"/>
      <c r="W7" s="1"/>
      <c r="X7" s="1"/>
    </row>
    <row r="62" spans="2:3" x14ac:dyDescent="0.25">
      <c r="B62" s="8" t="s">
        <v>7</v>
      </c>
    </row>
    <row r="64" spans="2:3" x14ac:dyDescent="0.25">
      <c r="B64" s="9" t="s">
        <v>8</v>
      </c>
      <c r="C64" s="9" t="s">
        <v>9</v>
      </c>
    </row>
    <row r="65" spans="2:3" x14ac:dyDescent="0.25">
      <c r="B65" s="9" t="s">
        <v>10</v>
      </c>
      <c r="C65" s="9">
        <f>'Channel Summary'!B8</f>
        <v>516602</v>
      </c>
    </row>
    <row r="66" spans="2:3" x14ac:dyDescent="0.25">
      <c r="B66" s="9" t="s">
        <v>11</v>
      </c>
      <c r="C66" s="9">
        <f>'Channel Summary'!C8</f>
        <v>11379</v>
      </c>
    </row>
    <row r="67" spans="2:3" x14ac:dyDescent="0.25">
      <c r="B67" s="9" t="s">
        <v>12</v>
      </c>
      <c r="C67" s="9">
        <f>'Channel Summary'!E8</f>
        <v>1681</v>
      </c>
    </row>
    <row r="68" spans="2:3" x14ac:dyDescent="0.25">
      <c r="B68" s="9" t="s">
        <v>13</v>
      </c>
      <c r="C68" s="9">
        <f>'Channel Summary'!F8</f>
        <v>674</v>
      </c>
    </row>
  </sheetData>
  <mergeCells count="12">
    <mergeCell ref="V5:X5"/>
    <mergeCell ref="B6:D7"/>
    <mergeCell ref="F6:H7"/>
    <mergeCell ref="J6:L7"/>
    <mergeCell ref="N6:P7"/>
    <mergeCell ref="R6:T7"/>
    <mergeCell ref="V6:X7"/>
    <mergeCell ref="B5:D5"/>
    <mergeCell ref="F5:H5"/>
    <mergeCell ref="J5:L5"/>
    <mergeCell ref="N5:P5"/>
    <mergeCell ref="R5:T5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1"/>
  <sheetViews>
    <sheetView zoomScaleNormal="100" workbookViewId="0">
      <pane ySplit="4" topLeftCell="A5" activePane="bottomLeft" state="frozen"/>
      <selection pane="bottomLeft"/>
    </sheetView>
  </sheetViews>
  <sheetFormatPr defaultColWidth="8.7109375" defaultRowHeight="15" x14ac:dyDescent="0.25"/>
  <cols>
    <col min="1" max="1" width="12" customWidth="1"/>
    <col min="2" max="2" width="20" customWidth="1"/>
    <col min="3" max="3" width="26" customWidth="1"/>
    <col min="4" max="4" width="12" customWidth="1"/>
    <col min="5" max="5" width="9" customWidth="1"/>
    <col min="6" max="6" width="11" customWidth="1"/>
    <col min="7" max="7" width="8" customWidth="1"/>
    <col min="8" max="9" width="11" customWidth="1"/>
    <col min="10" max="10" width="8" customWidth="1"/>
    <col min="11" max="11" width="11" customWidth="1"/>
    <col min="12" max="12" width="10" customWidth="1"/>
    <col min="13" max="13" width="15" customWidth="1"/>
    <col min="14" max="14" width="13" customWidth="1"/>
    <col min="15" max="15" width="9" customWidth="1"/>
  </cols>
  <sheetData>
    <row r="1" spans="1:15" ht="17.25" customHeight="1" x14ac:dyDescent="0.25">
      <c r="A1" s="10" t="s">
        <v>14</v>
      </c>
    </row>
    <row r="2" spans="1:15" ht="15" customHeight="1" x14ac:dyDescent="0.25">
      <c r="A2" s="11" t="s">
        <v>15</v>
      </c>
    </row>
    <row r="4" spans="1:15" ht="23.25" customHeight="1" x14ac:dyDescent="0.25">
      <c r="A4" s="12" t="s">
        <v>16</v>
      </c>
      <c r="B4" s="12" t="s">
        <v>17</v>
      </c>
      <c r="C4" s="12" t="s">
        <v>18</v>
      </c>
      <c r="D4" s="12" t="s">
        <v>10</v>
      </c>
      <c r="E4" s="12" t="s">
        <v>11</v>
      </c>
      <c r="F4" s="12" t="s">
        <v>19</v>
      </c>
      <c r="G4" s="12" t="s">
        <v>12</v>
      </c>
      <c r="H4" s="12" t="s">
        <v>13</v>
      </c>
      <c r="I4" s="12" t="s">
        <v>20</v>
      </c>
      <c r="J4" s="12" t="s">
        <v>21</v>
      </c>
      <c r="K4" s="12" t="s">
        <v>22</v>
      </c>
      <c r="L4" s="12" t="s">
        <v>23</v>
      </c>
      <c r="M4" s="12" t="s">
        <v>24</v>
      </c>
      <c r="N4" s="12" t="s">
        <v>25</v>
      </c>
      <c r="O4" s="12" t="s">
        <v>26</v>
      </c>
    </row>
    <row r="5" spans="1:15" ht="15" customHeight="1" x14ac:dyDescent="0.25">
      <c r="A5" s="13">
        <v>46083</v>
      </c>
      <c r="B5" s="14" t="s">
        <v>27</v>
      </c>
      <c r="C5" s="14" t="s">
        <v>28</v>
      </c>
      <c r="D5" s="14">
        <v>1227</v>
      </c>
      <c r="E5" s="14">
        <v>117</v>
      </c>
      <c r="F5" s="14">
        <v>1487.07</v>
      </c>
      <c r="G5" s="14">
        <v>45</v>
      </c>
      <c r="H5" s="14">
        <v>21</v>
      </c>
      <c r="I5" s="14">
        <v>3561.81</v>
      </c>
      <c r="J5" s="15">
        <f t="shared" ref="J5:J41" si="0">IFERROR(E5/D5,0)</f>
        <v>9.5354523227383858E-2</v>
      </c>
      <c r="K5" s="16">
        <f t="shared" ref="K5:K41" si="1">IFERROR(F5/E5,0)</f>
        <v>12.709999999999999</v>
      </c>
      <c r="L5" s="16">
        <f t="shared" ref="L5:L41" si="2">IFERROR(F5/G5,0)</f>
        <v>33.045999999999999</v>
      </c>
      <c r="M5" s="15">
        <f t="shared" ref="M5:M41" si="3">IFERROR(H5/G5,0)</f>
        <v>0.46666666666666667</v>
      </c>
      <c r="N5" s="16">
        <f t="shared" ref="N5:N41" si="4">IFERROR(F5/H5,0)</f>
        <v>70.812857142857141</v>
      </c>
      <c r="O5" s="17">
        <f t="shared" ref="O5:O41" si="5">IFERROR(I5/F5,0)</f>
        <v>2.3951865076963426</v>
      </c>
    </row>
    <row r="6" spans="1:15" ht="15" customHeight="1" x14ac:dyDescent="0.25">
      <c r="A6" s="13">
        <v>46083</v>
      </c>
      <c r="B6" s="14" t="s">
        <v>29</v>
      </c>
      <c r="C6" s="14" t="s">
        <v>30</v>
      </c>
      <c r="D6" s="14">
        <v>9033</v>
      </c>
      <c r="E6" s="14">
        <v>518</v>
      </c>
      <c r="F6" s="14">
        <v>2465.6799999999998</v>
      </c>
      <c r="G6" s="14">
        <v>65</v>
      </c>
      <c r="H6" s="14">
        <v>20</v>
      </c>
      <c r="I6" s="14">
        <v>3218.6</v>
      </c>
      <c r="J6" s="15">
        <f t="shared" si="0"/>
        <v>5.7345289494077273E-2</v>
      </c>
      <c r="K6" s="16">
        <f t="shared" si="1"/>
        <v>4.76</v>
      </c>
      <c r="L6" s="16">
        <f t="shared" si="2"/>
        <v>37.933538461538461</v>
      </c>
      <c r="M6" s="15">
        <f t="shared" si="3"/>
        <v>0.30769230769230771</v>
      </c>
      <c r="N6" s="16">
        <f t="shared" si="4"/>
        <v>123.28399999999999</v>
      </c>
      <c r="O6" s="17">
        <f t="shared" si="5"/>
        <v>1.3053599818305701</v>
      </c>
    </row>
    <row r="7" spans="1:15" ht="15" customHeight="1" x14ac:dyDescent="0.25">
      <c r="A7" s="13">
        <v>46083</v>
      </c>
      <c r="B7" s="14" t="s">
        <v>31</v>
      </c>
      <c r="C7" s="14" t="s">
        <v>32</v>
      </c>
      <c r="D7" s="14">
        <v>36279</v>
      </c>
      <c r="E7" s="14">
        <v>465</v>
      </c>
      <c r="F7" s="14">
        <v>962.55</v>
      </c>
      <c r="G7" s="14">
        <v>45</v>
      </c>
      <c r="H7" s="14">
        <v>13</v>
      </c>
      <c r="I7" s="14">
        <v>2065.44</v>
      </c>
      <c r="J7" s="15">
        <f t="shared" si="0"/>
        <v>1.2817332341023733E-2</v>
      </c>
      <c r="K7" s="16">
        <f t="shared" si="1"/>
        <v>2.0699999999999998</v>
      </c>
      <c r="L7" s="16">
        <f t="shared" si="2"/>
        <v>21.39</v>
      </c>
      <c r="M7" s="15">
        <f t="shared" si="3"/>
        <v>0.28888888888888886</v>
      </c>
      <c r="N7" s="16">
        <f t="shared" si="4"/>
        <v>74.042307692307688</v>
      </c>
      <c r="O7" s="17">
        <f t="shared" si="5"/>
        <v>2.1458002181704847</v>
      </c>
    </row>
    <row r="8" spans="1:15" ht="15" customHeight="1" x14ac:dyDescent="0.25">
      <c r="A8" s="13">
        <v>46090</v>
      </c>
      <c r="B8" s="14" t="s">
        <v>27</v>
      </c>
      <c r="C8" s="14" t="s">
        <v>28</v>
      </c>
      <c r="D8" s="14">
        <v>1129</v>
      </c>
      <c r="E8" s="14">
        <v>135</v>
      </c>
      <c r="F8" s="14">
        <v>1761.75</v>
      </c>
      <c r="G8" s="14">
        <v>47</v>
      </c>
      <c r="H8" s="14">
        <v>27</v>
      </c>
      <c r="I8" s="14">
        <v>5303.34</v>
      </c>
      <c r="J8" s="15">
        <f t="shared" si="0"/>
        <v>0.11957484499557131</v>
      </c>
      <c r="K8" s="16">
        <f t="shared" si="1"/>
        <v>13.05</v>
      </c>
      <c r="L8" s="16">
        <f t="shared" si="2"/>
        <v>37.484042553191486</v>
      </c>
      <c r="M8" s="15">
        <f t="shared" si="3"/>
        <v>0.57446808510638303</v>
      </c>
      <c r="N8" s="16">
        <f t="shared" si="4"/>
        <v>65.25</v>
      </c>
      <c r="O8" s="17">
        <f t="shared" si="5"/>
        <v>3.0102681992337166</v>
      </c>
    </row>
    <row r="9" spans="1:15" ht="15" customHeight="1" x14ac:dyDescent="0.25">
      <c r="A9" s="13">
        <v>46090</v>
      </c>
      <c r="B9" s="14" t="s">
        <v>29</v>
      </c>
      <c r="C9" s="14" t="s">
        <v>30</v>
      </c>
      <c r="D9" s="14">
        <v>7393</v>
      </c>
      <c r="E9" s="14">
        <v>310</v>
      </c>
      <c r="F9" s="14">
        <v>1596.5</v>
      </c>
      <c r="G9" s="14">
        <v>45</v>
      </c>
      <c r="H9" s="14">
        <v>14</v>
      </c>
      <c r="I9" s="14">
        <v>2366</v>
      </c>
      <c r="J9" s="15">
        <f t="shared" si="0"/>
        <v>4.1931556878127961E-2</v>
      </c>
      <c r="K9" s="16">
        <f t="shared" si="1"/>
        <v>5.15</v>
      </c>
      <c r="L9" s="16">
        <f t="shared" si="2"/>
        <v>35.477777777777774</v>
      </c>
      <c r="M9" s="15">
        <f t="shared" si="3"/>
        <v>0.31111111111111112</v>
      </c>
      <c r="N9" s="16">
        <f t="shared" si="4"/>
        <v>114.03571428571429</v>
      </c>
      <c r="O9" s="17">
        <f t="shared" si="5"/>
        <v>1.4819918571875978</v>
      </c>
    </row>
    <row r="10" spans="1:15" ht="15" customHeight="1" x14ac:dyDescent="0.25">
      <c r="A10" s="13">
        <v>46090</v>
      </c>
      <c r="B10" s="14" t="s">
        <v>31</v>
      </c>
      <c r="C10" s="14" t="s">
        <v>32</v>
      </c>
      <c r="D10" s="14">
        <v>33881</v>
      </c>
      <c r="E10" s="14">
        <v>501</v>
      </c>
      <c r="F10" s="14">
        <v>1062.1199999999999</v>
      </c>
      <c r="G10" s="14">
        <v>50</v>
      </c>
      <c r="H10" s="14">
        <v>14</v>
      </c>
      <c r="I10" s="14">
        <v>2297.8200000000002</v>
      </c>
      <c r="J10" s="15">
        <f t="shared" si="0"/>
        <v>1.4787048788406481E-2</v>
      </c>
      <c r="K10" s="16">
        <f t="shared" si="1"/>
        <v>2.1199999999999997</v>
      </c>
      <c r="L10" s="16">
        <f t="shared" si="2"/>
        <v>21.242399999999996</v>
      </c>
      <c r="M10" s="15">
        <f t="shared" si="3"/>
        <v>0.28000000000000003</v>
      </c>
      <c r="N10" s="16">
        <f t="shared" si="4"/>
        <v>75.865714285714276</v>
      </c>
      <c r="O10" s="17">
        <f t="shared" si="5"/>
        <v>2.1634278612586151</v>
      </c>
    </row>
    <row r="11" spans="1:15" ht="15" customHeight="1" x14ac:dyDescent="0.25">
      <c r="A11" s="13">
        <v>46097</v>
      </c>
      <c r="B11" s="14" t="s">
        <v>27</v>
      </c>
      <c r="C11" s="14" t="s">
        <v>28</v>
      </c>
      <c r="D11" s="14">
        <v>1398</v>
      </c>
      <c r="E11" s="14">
        <v>190</v>
      </c>
      <c r="F11" s="14">
        <v>1784.1</v>
      </c>
      <c r="G11" s="14">
        <v>74</v>
      </c>
      <c r="H11" s="14">
        <v>40</v>
      </c>
      <c r="I11" s="14">
        <v>8194</v>
      </c>
      <c r="J11" s="15">
        <f t="shared" si="0"/>
        <v>0.13590844062947066</v>
      </c>
      <c r="K11" s="16">
        <f t="shared" si="1"/>
        <v>9.3899999999999988</v>
      </c>
      <c r="L11" s="16">
        <f t="shared" si="2"/>
        <v>24.109459459459458</v>
      </c>
      <c r="M11" s="15">
        <f t="shared" si="3"/>
        <v>0.54054054054054057</v>
      </c>
      <c r="N11" s="16">
        <f t="shared" si="4"/>
        <v>44.602499999999999</v>
      </c>
      <c r="O11" s="17">
        <f t="shared" si="5"/>
        <v>4.5927918838630122</v>
      </c>
    </row>
    <row r="12" spans="1:15" ht="15" customHeight="1" x14ac:dyDescent="0.25">
      <c r="A12" s="13">
        <v>46097</v>
      </c>
      <c r="B12" s="14" t="s">
        <v>29</v>
      </c>
      <c r="C12" s="14" t="s">
        <v>30</v>
      </c>
      <c r="D12" s="14">
        <v>7481</v>
      </c>
      <c r="E12" s="14">
        <v>370</v>
      </c>
      <c r="F12" s="14">
        <v>2445.6999999999998</v>
      </c>
      <c r="G12" s="14">
        <v>38</v>
      </c>
      <c r="H12" s="14">
        <v>12</v>
      </c>
      <c r="I12" s="14">
        <v>1973.64</v>
      </c>
      <c r="J12" s="15">
        <f t="shared" si="0"/>
        <v>4.9458628525598181E-2</v>
      </c>
      <c r="K12" s="16">
        <f t="shared" si="1"/>
        <v>6.6099999999999994</v>
      </c>
      <c r="L12" s="16">
        <f t="shared" si="2"/>
        <v>64.360526315789471</v>
      </c>
      <c r="M12" s="15">
        <f t="shared" si="3"/>
        <v>0.31578947368421051</v>
      </c>
      <c r="N12" s="16">
        <f t="shared" si="4"/>
        <v>203.80833333333331</v>
      </c>
      <c r="O12" s="17">
        <f t="shared" si="5"/>
        <v>0.80698368565236955</v>
      </c>
    </row>
    <row r="13" spans="1:15" ht="15" customHeight="1" x14ac:dyDescent="0.25">
      <c r="A13" s="13">
        <v>46097</v>
      </c>
      <c r="B13" s="14" t="s">
        <v>31</v>
      </c>
      <c r="C13" s="14" t="s">
        <v>32</v>
      </c>
      <c r="D13" s="14">
        <v>29307</v>
      </c>
      <c r="E13" s="14">
        <v>435</v>
      </c>
      <c r="F13" s="14">
        <v>1061.4000000000001</v>
      </c>
      <c r="G13" s="14">
        <v>34</v>
      </c>
      <c r="H13" s="14">
        <v>9</v>
      </c>
      <c r="I13" s="14">
        <v>1597.77</v>
      </c>
      <c r="J13" s="15">
        <f t="shared" si="0"/>
        <v>1.4842870304022929E-2</v>
      </c>
      <c r="K13" s="16">
        <f t="shared" si="1"/>
        <v>2.4400000000000004</v>
      </c>
      <c r="L13" s="16">
        <f t="shared" si="2"/>
        <v>31.21764705882353</v>
      </c>
      <c r="M13" s="15">
        <f t="shared" si="3"/>
        <v>0.26470588235294118</v>
      </c>
      <c r="N13" s="16">
        <f t="shared" si="4"/>
        <v>117.93333333333334</v>
      </c>
      <c r="O13" s="17">
        <f t="shared" si="5"/>
        <v>1.505342001130582</v>
      </c>
    </row>
    <row r="14" spans="1:15" ht="15" customHeight="1" x14ac:dyDescent="0.25">
      <c r="A14" s="13">
        <v>46104</v>
      </c>
      <c r="B14" s="14" t="s">
        <v>27</v>
      </c>
      <c r="C14" s="14" t="s">
        <v>28</v>
      </c>
      <c r="D14" s="14">
        <v>983</v>
      </c>
      <c r="E14" s="14">
        <v>107</v>
      </c>
      <c r="F14" s="14">
        <v>1075.3499999999999</v>
      </c>
      <c r="G14" s="14">
        <v>41</v>
      </c>
      <c r="H14" s="14">
        <v>24</v>
      </c>
      <c r="I14" s="14">
        <v>4659.84</v>
      </c>
      <c r="J14" s="15">
        <f t="shared" si="0"/>
        <v>0.10885045778229908</v>
      </c>
      <c r="K14" s="16">
        <f t="shared" si="1"/>
        <v>10.049999999999999</v>
      </c>
      <c r="L14" s="16">
        <f t="shared" si="2"/>
        <v>26.228048780487804</v>
      </c>
      <c r="M14" s="15">
        <f t="shared" si="3"/>
        <v>0.58536585365853655</v>
      </c>
      <c r="N14" s="16">
        <f t="shared" si="4"/>
        <v>44.806249999999999</v>
      </c>
      <c r="O14" s="17">
        <f t="shared" si="5"/>
        <v>4.3333240340354306</v>
      </c>
    </row>
    <row r="15" spans="1:15" ht="15" customHeight="1" x14ac:dyDescent="0.25">
      <c r="A15" s="13">
        <v>46104</v>
      </c>
      <c r="B15" s="14" t="s">
        <v>29</v>
      </c>
      <c r="C15" s="14" t="s">
        <v>30</v>
      </c>
      <c r="D15" s="14">
        <v>8495</v>
      </c>
      <c r="E15" s="14">
        <v>432</v>
      </c>
      <c r="F15" s="14">
        <v>2635.2</v>
      </c>
      <c r="G15" s="14">
        <v>50</v>
      </c>
      <c r="H15" s="14">
        <v>18</v>
      </c>
      <c r="I15" s="14">
        <v>2943</v>
      </c>
      <c r="J15" s="15">
        <f t="shared" si="0"/>
        <v>5.085344320188346E-2</v>
      </c>
      <c r="K15" s="16">
        <f t="shared" si="1"/>
        <v>6.1</v>
      </c>
      <c r="L15" s="16">
        <f t="shared" si="2"/>
        <v>52.703999999999994</v>
      </c>
      <c r="M15" s="15">
        <f t="shared" si="3"/>
        <v>0.36</v>
      </c>
      <c r="N15" s="16">
        <f t="shared" si="4"/>
        <v>146.39999999999998</v>
      </c>
      <c r="O15" s="17">
        <f t="shared" si="5"/>
        <v>1.1168032786885247</v>
      </c>
    </row>
    <row r="16" spans="1:15" ht="15" customHeight="1" x14ac:dyDescent="0.25">
      <c r="A16" s="13">
        <v>46104</v>
      </c>
      <c r="B16" s="14" t="s">
        <v>31</v>
      </c>
      <c r="C16" s="14" t="s">
        <v>32</v>
      </c>
      <c r="D16" s="14">
        <v>38485</v>
      </c>
      <c r="E16" s="14">
        <v>520</v>
      </c>
      <c r="F16" s="14">
        <v>863.2</v>
      </c>
      <c r="G16" s="14">
        <v>40</v>
      </c>
      <c r="H16" s="14">
        <v>12</v>
      </c>
      <c r="I16" s="14">
        <v>1710.24</v>
      </c>
      <c r="J16" s="15">
        <f t="shared" si="0"/>
        <v>1.3511757827725087E-2</v>
      </c>
      <c r="K16" s="16">
        <f t="shared" si="1"/>
        <v>1.6600000000000001</v>
      </c>
      <c r="L16" s="16">
        <f t="shared" si="2"/>
        <v>21.580000000000002</v>
      </c>
      <c r="M16" s="15">
        <f t="shared" si="3"/>
        <v>0.3</v>
      </c>
      <c r="N16" s="16">
        <f t="shared" si="4"/>
        <v>71.933333333333337</v>
      </c>
      <c r="O16" s="17">
        <f t="shared" si="5"/>
        <v>1.9812789620018534</v>
      </c>
    </row>
    <row r="17" spans="1:15" ht="15" customHeight="1" x14ac:dyDescent="0.25">
      <c r="A17" s="13">
        <v>46111</v>
      </c>
      <c r="B17" s="14" t="s">
        <v>27</v>
      </c>
      <c r="C17" s="14" t="s">
        <v>28</v>
      </c>
      <c r="D17" s="14">
        <v>1320</v>
      </c>
      <c r="E17" s="14">
        <v>121</v>
      </c>
      <c r="F17" s="14">
        <v>1280.18</v>
      </c>
      <c r="G17" s="14">
        <v>47</v>
      </c>
      <c r="H17" s="14">
        <v>23</v>
      </c>
      <c r="I17" s="14">
        <v>4770.8900000000003</v>
      </c>
      <c r="J17" s="15">
        <f t="shared" si="0"/>
        <v>9.166666666666666E-2</v>
      </c>
      <c r="K17" s="16">
        <f t="shared" si="1"/>
        <v>10.58</v>
      </c>
      <c r="L17" s="16">
        <f t="shared" si="2"/>
        <v>27.237872340425533</v>
      </c>
      <c r="M17" s="15">
        <f t="shared" si="3"/>
        <v>0.48936170212765956</v>
      </c>
      <c r="N17" s="16">
        <f t="shared" si="4"/>
        <v>55.660000000000004</v>
      </c>
      <c r="O17" s="17">
        <f t="shared" si="5"/>
        <v>3.7267337405677328</v>
      </c>
    </row>
    <row r="18" spans="1:15" ht="15" customHeight="1" x14ac:dyDescent="0.25">
      <c r="A18" s="13">
        <v>46111</v>
      </c>
      <c r="B18" s="14" t="s">
        <v>29</v>
      </c>
      <c r="C18" s="14" t="s">
        <v>30</v>
      </c>
      <c r="D18" s="14">
        <v>8940</v>
      </c>
      <c r="E18" s="14">
        <v>383</v>
      </c>
      <c r="F18" s="14">
        <v>2478.0100000000002</v>
      </c>
      <c r="G18" s="14">
        <v>47</v>
      </c>
      <c r="H18" s="14">
        <v>19</v>
      </c>
      <c r="I18" s="14">
        <v>3285.86</v>
      </c>
      <c r="J18" s="15">
        <f t="shared" si="0"/>
        <v>4.2841163310961966E-2</v>
      </c>
      <c r="K18" s="16">
        <f t="shared" si="1"/>
        <v>6.4700000000000006</v>
      </c>
      <c r="L18" s="16">
        <f t="shared" si="2"/>
        <v>52.723617021276603</v>
      </c>
      <c r="M18" s="15">
        <f t="shared" si="3"/>
        <v>0.40425531914893614</v>
      </c>
      <c r="N18" s="16">
        <f t="shared" si="4"/>
        <v>130.42157894736843</v>
      </c>
      <c r="O18" s="17">
        <f t="shared" si="5"/>
        <v>1.3260075625199252</v>
      </c>
    </row>
    <row r="19" spans="1:15" ht="15" customHeight="1" x14ac:dyDescent="0.25">
      <c r="A19" s="13">
        <v>46111</v>
      </c>
      <c r="B19" s="14" t="s">
        <v>31</v>
      </c>
      <c r="C19" s="14" t="s">
        <v>32</v>
      </c>
      <c r="D19" s="14">
        <v>32339</v>
      </c>
      <c r="E19" s="14">
        <v>295</v>
      </c>
      <c r="F19" s="14">
        <v>675.55</v>
      </c>
      <c r="G19" s="14">
        <v>26</v>
      </c>
      <c r="H19" s="14">
        <v>8</v>
      </c>
      <c r="I19" s="14">
        <v>1274.24</v>
      </c>
      <c r="J19" s="15">
        <f t="shared" si="0"/>
        <v>9.1221126194378308E-3</v>
      </c>
      <c r="K19" s="16">
        <f t="shared" si="1"/>
        <v>2.29</v>
      </c>
      <c r="L19" s="16">
        <f t="shared" si="2"/>
        <v>25.982692307692307</v>
      </c>
      <c r="M19" s="15">
        <f t="shared" si="3"/>
        <v>0.30769230769230771</v>
      </c>
      <c r="N19" s="16">
        <f t="shared" si="4"/>
        <v>84.443749999999994</v>
      </c>
      <c r="O19" s="17">
        <f t="shared" si="5"/>
        <v>1.8862260380430762</v>
      </c>
    </row>
    <row r="20" spans="1:15" ht="15" customHeight="1" x14ac:dyDescent="0.25">
      <c r="A20" s="13">
        <v>46118</v>
      </c>
      <c r="B20" s="14" t="s">
        <v>27</v>
      </c>
      <c r="C20" s="14" t="s">
        <v>28</v>
      </c>
      <c r="D20" s="14">
        <v>1198</v>
      </c>
      <c r="E20" s="14">
        <v>132</v>
      </c>
      <c r="F20" s="14">
        <v>1333.2</v>
      </c>
      <c r="G20" s="14">
        <v>63</v>
      </c>
      <c r="H20" s="14">
        <v>33</v>
      </c>
      <c r="I20" s="14">
        <v>5579.97</v>
      </c>
      <c r="J20" s="15">
        <f t="shared" si="0"/>
        <v>0.11018363939899833</v>
      </c>
      <c r="K20" s="16">
        <f t="shared" si="1"/>
        <v>10.1</v>
      </c>
      <c r="L20" s="16">
        <f t="shared" si="2"/>
        <v>21.161904761904761</v>
      </c>
      <c r="M20" s="15">
        <f t="shared" si="3"/>
        <v>0.52380952380952384</v>
      </c>
      <c r="N20" s="16">
        <f t="shared" si="4"/>
        <v>40.4</v>
      </c>
      <c r="O20" s="17">
        <f t="shared" si="5"/>
        <v>4.18539603960396</v>
      </c>
    </row>
    <row r="21" spans="1:15" ht="15" customHeight="1" x14ac:dyDescent="0.25">
      <c r="A21" s="13">
        <v>46118</v>
      </c>
      <c r="B21" s="14" t="s">
        <v>29</v>
      </c>
      <c r="C21" s="14" t="s">
        <v>30</v>
      </c>
      <c r="D21" s="14">
        <v>6192</v>
      </c>
      <c r="E21" s="14">
        <v>350</v>
      </c>
      <c r="F21" s="14">
        <v>1736</v>
      </c>
      <c r="G21" s="14">
        <v>38</v>
      </c>
      <c r="H21" s="14">
        <v>15</v>
      </c>
      <c r="I21" s="14">
        <v>2697.3</v>
      </c>
      <c r="J21" s="15">
        <f t="shared" si="0"/>
        <v>5.652454780361757E-2</v>
      </c>
      <c r="K21" s="16">
        <f t="shared" si="1"/>
        <v>4.96</v>
      </c>
      <c r="L21" s="16">
        <f t="shared" si="2"/>
        <v>45.684210526315788</v>
      </c>
      <c r="M21" s="15">
        <f t="shared" si="3"/>
        <v>0.39473684210526316</v>
      </c>
      <c r="N21" s="16">
        <f t="shared" si="4"/>
        <v>115.73333333333333</v>
      </c>
      <c r="O21" s="17">
        <f t="shared" si="5"/>
        <v>1.5537442396313366</v>
      </c>
    </row>
    <row r="22" spans="1:15" ht="15" customHeight="1" x14ac:dyDescent="0.25">
      <c r="A22" s="13">
        <v>46118</v>
      </c>
      <c r="B22" s="14" t="s">
        <v>31</v>
      </c>
      <c r="C22" s="14" t="s">
        <v>32</v>
      </c>
      <c r="D22" s="14">
        <v>34304</v>
      </c>
      <c r="E22" s="14">
        <v>379</v>
      </c>
      <c r="F22" s="14">
        <v>985.4</v>
      </c>
      <c r="G22" s="14">
        <v>33</v>
      </c>
      <c r="H22" s="14">
        <v>10</v>
      </c>
      <c r="I22" s="14">
        <v>1787.4</v>
      </c>
      <c r="J22" s="15">
        <f t="shared" si="0"/>
        <v>1.1048274253731344E-2</v>
      </c>
      <c r="K22" s="16">
        <f t="shared" si="1"/>
        <v>2.6</v>
      </c>
      <c r="L22" s="16">
        <f t="shared" si="2"/>
        <v>29.860606060606059</v>
      </c>
      <c r="M22" s="15">
        <f t="shared" si="3"/>
        <v>0.30303030303030304</v>
      </c>
      <c r="N22" s="16">
        <f t="shared" si="4"/>
        <v>98.539999999999992</v>
      </c>
      <c r="O22" s="17">
        <f t="shared" si="5"/>
        <v>1.8138826872336109</v>
      </c>
    </row>
    <row r="23" spans="1:15" ht="15" customHeight="1" x14ac:dyDescent="0.25">
      <c r="A23" s="13">
        <v>46125</v>
      </c>
      <c r="B23" s="14" t="s">
        <v>27</v>
      </c>
      <c r="C23" s="14" t="s">
        <v>28</v>
      </c>
      <c r="D23" s="14">
        <v>905</v>
      </c>
      <c r="E23" s="14">
        <v>112</v>
      </c>
      <c r="F23" s="14">
        <v>1071.8399999999999</v>
      </c>
      <c r="G23" s="14">
        <v>52</v>
      </c>
      <c r="H23" s="14">
        <v>29</v>
      </c>
      <c r="I23" s="14">
        <v>5788.11</v>
      </c>
      <c r="J23" s="15">
        <f t="shared" si="0"/>
        <v>0.12375690607734807</v>
      </c>
      <c r="K23" s="16">
        <f t="shared" si="1"/>
        <v>9.5699999999999985</v>
      </c>
      <c r="L23" s="16">
        <f t="shared" si="2"/>
        <v>20.612307692307692</v>
      </c>
      <c r="M23" s="15">
        <f t="shared" si="3"/>
        <v>0.55769230769230771</v>
      </c>
      <c r="N23" s="16">
        <f t="shared" si="4"/>
        <v>36.959999999999994</v>
      </c>
      <c r="O23" s="17">
        <f t="shared" si="5"/>
        <v>5.400162337662338</v>
      </c>
    </row>
    <row r="24" spans="1:15" ht="15" customHeight="1" x14ac:dyDescent="0.25">
      <c r="A24" s="13">
        <v>46125</v>
      </c>
      <c r="B24" s="14" t="s">
        <v>29</v>
      </c>
      <c r="C24" s="14" t="s">
        <v>30</v>
      </c>
      <c r="D24" s="14">
        <v>7393</v>
      </c>
      <c r="E24" s="14">
        <v>279</v>
      </c>
      <c r="F24" s="14">
        <v>1618.2</v>
      </c>
      <c r="G24" s="14">
        <v>35</v>
      </c>
      <c r="H24" s="14">
        <v>15</v>
      </c>
      <c r="I24" s="14">
        <v>2906.85</v>
      </c>
      <c r="J24" s="15">
        <f t="shared" si="0"/>
        <v>3.7738401190315164E-2</v>
      </c>
      <c r="K24" s="16">
        <f t="shared" si="1"/>
        <v>5.8</v>
      </c>
      <c r="L24" s="16">
        <f t="shared" si="2"/>
        <v>46.234285714285718</v>
      </c>
      <c r="M24" s="15">
        <f t="shared" si="3"/>
        <v>0.42857142857142855</v>
      </c>
      <c r="N24" s="16">
        <f t="shared" si="4"/>
        <v>107.88000000000001</v>
      </c>
      <c r="O24" s="17">
        <f t="shared" si="5"/>
        <v>1.796347793845013</v>
      </c>
    </row>
    <row r="25" spans="1:15" ht="15" customHeight="1" x14ac:dyDescent="0.25">
      <c r="A25" s="13">
        <v>46125</v>
      </c>
      <c r="B25" s="14" t="s">
        <v>31</v>
      </c>
      <c r="C25" s="14" t="s">
        <v>32</v>
      </c>
      <c r="D25" s="14">
        <v>32315</v>
      </c>
      <c r="E25" s="14">
        <v>510</v>
      </c>
      <c r="F25" s="14">
        <v>1178.0999999999999</v>
      </c>
      <c r="G25" s="14">
        <v>44</v>
      </c>
      <c r="H25" s="14">
        <v>9</v>
      </c>
      <c r="I25" s="14">
        <v>1513.26</v>
      </c>
      <c r="J25" s="15">
        <f t="shared" si="0"/>
        <v>1.5782144514931148E-2</v>
      </c>
      <c r="K25" s="16">
        <f t="shared" si="1"/>
        <v>2.3099999999999996</v>
      </c>
      <c r="L25" s="16">
        <f t="shared" si="2"/>
        <v>26.774999999999999</v>
      </c>
      <c r="M25" s="15">
        <f t="shared" si="3"/>
        <v>0.20454545454545456</v>
      </c>
      <c r="N25" s="16">
        <f t="shared" si="4"/>
        <v>130.89999999999998</v>
      </c>
      <c r="O25" s="17">
        <f t="shared" si="5"/>
        <v>1.2844919786096258</v>
      </c>
    </row>
    <row r="26" spans="1:15" ht="15" customHeight="1" x14ac:dyDescent="0.25">
      <c r="A26" s="13">
        <v>46132</v>
      </c>
      <c r="B26" s="14" t="s">
        <v>27</v>
      </c>
      <c r="C26" s="14" t="s">
        <v>28</v>
      </c>
      <c r="D26" s="14">
        <v>1330</v>
      </c>
      <c r="E26" s="14">
        <v>162</v>
      </c>
      <c r="F26" s="14">
        <v>1950.48</v>
      </c>
      <c r="G26" s="14">
        <v>60</v>
      </c>
      <c r="H26" s="14">
        <v>34</v>
      </c>
      <c r="I26" s="14">
        <v>6435.18</v>
      </c>
      <c r="J26" s="15">
        <f t="shared" si="0"/>
        <v>0.12180451127819548</v>
      </c>
      <c r="K26" s="16">
        <f t="shared" si="1"/>
        <v>12.040000000000001</v>
      </c>
      <c r="L26" s="16">
        <f t="shared" si="2"/>
        <v>32.508000000000003</v>
      </c>
      <c r="M26" s="15">
        <f t="shared" si="3"/>
        <v>0.56666666666666665</v>
      </c>
      <c r="N26" s="16">
        <f t="shared" si="4"/>
        <v>57.367058823529412</v>
      </c>
      <c r="O26" s="17">
        <f t="shared" si="5"/>
        <v>3.2992801771871538</v>
      </c>
    </row>
    <row r="27" spans="1:15" ht="15" customHeight="1" x14ac:dyDescent="0.25">
      <c r="A27" s="13">
        <v>46132</v>
      </c>
      <c r="B27" s="14" t="s">
        <v>29</v>
      </c>
      <c r="C27" s="14" t="s">
        <v>30</v>
      </c>
      <c r="D27" s="14">
        <v>9189</v>
      </c>
      <c r="E27" s="14">
        <v>534</v>
      </c>
      <c r="F27" s="14">
        <v>3876.84</v>
      </c>
      <c r="G27" s="14">
        <v>73</v>
      </c>
      <c r="H27" s="14">
        <v>26</v>
      </c>
      <c r="I27" s="14">
        <v>4045.34</v>
      </c>
      <c r="J27" s="15">
        <f t="shared" si="0"/>
        <v>5.8112961149200129E-2</v>
      </c>
      <c r="K27" s="16">
        <f t="shared" si="1"/>
        <v>7.2600000000000007</v>
      </c>
      <c r="L27" s="16">
        <f t="shared" si="2"/>
        <v>53.107397260273977</v>
      </c>
      <c r="M27" s="15">
        <f t="shared" si="3"/>
        <v>0.35616438356164382</v>
      </c>
      <c r="N27" s="16">
        <f t="shared" si="4"/>
        <v>149.10923076923078</v>
      </c>
      <c r="O27" s="17">
        <f t="shared" si="5"/>
        <v>1.0434632329422933</v>
      </c>
    </row>
    <row r="28" spans="1:15" ht="15" customHeight="1" x14ac:dyDescent="0.25">
      <c r="A28" s="13">
        <v>46132</v>
      </c>
      <c r="B28" s="14" t="s">
        <v>31</v>
      </c>
      <c r="C28" s="14" t="s">
        <v>32</v>
      </c>
      <c r="D28" s="14">
        <v>33947</v>
      </c>
      <c r="E28" s="14">
        <v>510</v>
      </c>
      <c r="F28" s="14">
        <v>1224</v>
      </c>
      <c r="G28" s="14">
        <v>38</v>
      </c>
      <c r="H28" s="14">
        <v>8</v>
      </c>
      <c r="I28" s="14">
        <v>1436.08</v>
      </c>
      <c r="J28" s="15">
        <f t="shared" si="0"/>
        <v>1.5023418858809321E-2</v>
      </c>
      <c r="K28" s="16">
        <f t="shared" si="1"/>
        <v>2.4</v>
      </c>
      <c r="L28" s="16">
        <f t="shared" si="2"/>
        <v>32.210526315789473</v>
      </c>
      <c r="M28" s="15">
        <f t="shared" si="3"/>
        <v>0.21052631578947367</v>
      </c>
      <c r="N28" s="16">
        <f t="shared" si="4"/>
        <v>153</v>
      </c>
      <c r="O28" s="17">
        <f t="shared" si="5"/>
        <v>1.1732679738562091</v>
      </c>
    </row>
    <row r="29" spans="1:15" ht="15" customHeight="1" x14ac:dyDescent="0.25">
      <c r="A29" s="13">
        <v>46139</v>
      </c>
      <c r="B29" s="14" t="s">
        <v>27</v>
      </c>
      <c r="C29" s="14" t="s">
        <v>28</v>
      </c>
      <c r="D29" s="14">
        <v>1384</v>
      </c>
      <c r="E29" s="14">
        <v>130</v>
      </c>
      <c r="F29" s="14">
        <v>1645.8</v>
      </c>
      <c r="G29" s="14">
        <v>59</v>
      </c>
      <c r="H29" s="14">
        <v>35</v>
      </c>
      <c r="I29" s="14">
        <v>6613.95</v>
      </c>
      <c r="J29" s="15">
        <f t="shared" si="0"/>
        <v>9.3930635838150284E-2</v>
      </c>
      <c r="K29" s="16">
        <f t="shared" si="1"/>
        <v>12.66</v>
      </c>
      <c r="L29" s="16">
        <f t="shared" si="2"/>
        <v>27.894915254237286</v>
      </c>
      <c r="M29" s="15">
        <f t="shared" si="3"/>
        <v>0.59322033898305082</v>
      </c>
      <c r="N29" s="16">
        <f t="shared" si="4"/>
        <v>47.022857142857141</v>
      </c>
      <c r="O29" s="17">
        <f t="shared" si="5"/>
        <v>4.0186839227123583</v>
      </c>
    </row>
    <row r="30" spans="1:15" ht="15" customHeight="1" x14ac:dyDescent="0.25">
      <c r="A30" s="13">
        <v>46139</v>
      </c>
      <c r="B30" s="14" t="s">
        <v>29</v>
      </c>
      <c r="C30" s="14" t="s">
        <v>30</v>
      </c>
      <c r="D30" s="14">
        <v>6515</v>
      </c>
      <c r="E30" s="14">
        <v>249</v>
      </c>
      <c r="F30" s="14">
        <v>1476.57</v>
      </c>
      <c r="G30" s="14">
        <v>33</v>
      </c>
      <c r="H30" s="14">
        <v>11</v>
      </c>
      <c r="I30" s="14">
        <v>2129.8200000000002</v>
      </c>
      <c r="J30" s="15">
        <f t="shared" si="0"/>
        <v>3.8219493476592481E-2</v>
      </c>
      <c r="K30" s="16">
        <f t="shared" si="1"/>
        <v>5.93</v>
      </c>
      <c r="L30" s="16">
        <f t="shared" si="2"/>
        <v>44.744545454545452</v>
      </c>
      <c r="M30" s="15">
        <f t="shared" si="3"/>
        <v>0.33333333333333331</v>
      </c>
      <c r="N30" s="16">
        <f t="shared" si="4"/>
        <v>134.23363636363635</v>
      </c>
      <c r="O30" s="17">
        <f t="shared" si="5"/>
        <v>1.4424104512485019</v>
      </c>
    </row>
    <row r="31" spans="1:15" ht="15" customHeight="1" x14ac:dyDescent="0.25">
      <c r="A31" s="13">
        <v>46139</v>
      </c>
      <c r="B31" s="14" t="s">
        <v>31</v>
      </c>
      <c r="C31" s="14" t="s">
        <v>32</v>
      </c>
      <c r="D31" s="14">
        <v>34932</v>
      </c>
      <c r="E31" s="14">
        <v>549</v>
      </c>
      <c r="F31" s="14">
        <v>1377.99</v>
      </c>
      <c r="G31" s="14">
        <v>54</v>
      </c>
      <c r="H31" s="14">
        <v>15</v>
      </c>
      <c r="I31" s="14">
        <v>2581.1999999999998</v>
      </c>
      <c r="J31" s="15">
        <f t="shared" si="0"/>
        <v>1.5716248711782892E-2</v>
      </c>
      <c r="K31" s="16">
        <f t="shared" si="1"/>
        <v>2.5100000000000002</v>
      </c>
      <c r="L31" s="16">
        <f t="shared" si="2"/>
        <v>25.518333333333334</v>
      </c>
      <c r="M31" s="15">
        <f t="shared" si="3"/>
        <v>0.27777777777777779</v>
      </c>
      <c r="N31" s="16">
        <f t="shared" si="4"/>
        <v>91.866</v>
      </c>
      <c r="O31" s="17">
        <f t="shared" si="5"/>
        <v>1.873163085363464</v>
      </c>
    </row>
    <row r="32" spans="1:15" ht="15" customHeight="1" x14ac:dyDescent="0.25">
      <c r="A32" s="13">
        <v>46146</v>
      </c>
      <c r="B32" s="14" t="s">
        <v>27</v>
      </c>
      <c r="C32" s="14" t="s">
        <v>28</v>
      </c>
      <c r="D32" s="14">
        <v>1104</v>
      </c>
      <c r="E32" s="14">
        <v>154</v>
      </c>
      <c r="F32" s="14">
        <v>1886.5</v>
      </c>
      <c r="G32" s="14">
        <v>63</v>
      </c>
      <c r="H32" s="14">
        <v>33</v>
      </c>
      <c r="I32" s="14">
        <v>5624.85</v>
      </c>
      <c r="J32" s="15">
        <f t="shared" si="0"/>
        <v>0.13949275362318841</v>
      </c>
      <c r="K32" s="16">
        <f t="shared" si="1"/>
        <v>12.25</v>
      </c>
      <c r="L32" s="16">
        <f t="shared" si="2"/>
        <v>29.944444444444443</v>
      </c>
      <c r="M32" s="15">
        <f t="shared" si="3"/>
        <v>0.52380952380952384</v>
      </c>
      <c r="N32" s="16">
        <f t="shared" si="4"/>
        <v>57.166666666666664</v>
      </c>
      <c r="O32" s="17">
        <f t="shared" si="5"/>
        <v>2.9816326530612245</v>
      </c>
    </row>
    <row r="33" spans="1:15" ht="15" customHeight="1" x14ac:dyDescent="0.25">
      <c r="A33" s="13">
        <v>46146</v>
      </c>
      <c r="B33" s="14" t="s">
        <v>29</v>
      </c>
      <c r="C33" s="14" t="s">
        <v>30</v>
      </c>
      <c r="D33" s="14">
        <v>6920</v>
      </c>
      <c r="E33" s="14">
        <v>253</v>
      </c>
      <c r="F33" s="14">
        <v>1153.68</v>
      </c>
      <c r="G33" s="14">
        <v>34</v>
      </c>
      <c r="H33" s="14">
        <v>13</v>
      </c>
      <c r="I33" s="14">
        <v>1954.68</v>
      </c>
      <c r="J33" s="15">
        <f t="shared" si="0"/>
        <v>3.65606936416185E-2</v>
      </c>
      <c r="K33" s="16">
        <f t="shared" si="1"/>
        <v>4.5600000000000005</v>
      </c>
      <c r="L33" s="16">
        <f t="shared" si="2"/>
        <v>33.931764705882358</v>
      </c>
      <c r="M33" s="15">
        <f t="shared" si="3"/>
        <v>0.38235294117647056</v>
      </c>
      <c r="N33" s="16">
        <f t="shared" si="4"/>
        <v>88.744615384615386</v>
      </c>
      <c r="O33" s="17">
        <f t="shared" si="5"/>
        <v>1.6942999791970044</v>
      </c>
    </row>
    <row r="34" spans="1:15" ht="15" customHeight="1" x14ac:dyDescent="0.25">
      <c r="A34" s="13">
        <v>46146</v>
      </c>
      <c r="B34" s="14" t="s">
        <v>31</v>
      </c>
      <c r="C34" s="14" t="s">
        <v>32</v>
      </c>
      <c r="D34" s="14">
        <v>39597</v>
      </c>
      <c r="E34" s="14">
        <v>517</v>
      </c>
      <c r="F34" s="14">
        <v>863.39</v>
      </c>
      <c r="G34" s="14">
        <v>54</v>
      </c>
      <c r="H34" s="14">
        <v>16</v>
      </c>
      <c r="I34" s="14">
        <v>2291.04</v>
      </c>
      <c r="J34" s="15">
        <f t="shared" si="0"/>
        <v>1.3056544687728868E-2</v>
      </c>
      <c r="K34" s="16">
        <f t="shared" si="1"/>
        <v>1.67</v>
      </c>
      <c r="L34" s="16">
        <f t="shared" si="2"/>
        <v>15.988703703703704</v>
      </c>
      <c r="M34" s="15">
        <f t="shared" si="3"/>
        <v>0.29629629629629628</v>
      </c>
      <c r="N34" s="16">
        <f t="shared" si="4"/>
        <v>53.961874999999999</v>
      </c>
      <c r="O34" s="17">
        <f t="shared" si="5"/>
        <v>2.6535401151275786</v>
      </c>
    </row>
    <row r="35" spans="1:15" ht="15" customHeight="1" x14ac:dyDescent="0.25">
      <c r="A35" s="13">
        <v>46153</v>
      </c>
      <c r="B35" s="14" t="s">
        <v>27</v>
      </c>
      <c r="C35" s="14" t="s">
        <v>28</v>
      </c>
      <c r="D35" s="14">
        <v>1021</v>
      </c>
      <c r="E35" s="14">
        <v>106</v>
      </c>
      <c r="F35" s="14">
        <v>1211.58</v>
      </c>
      <c r="G35" s="14">
        <v>45</v>
      </c>
      <c r="H35" s="14">
        <v>25</v>
      </c>
      <c r="I35" s="14">
        <v>5117.75</v>
      </c>
      <c r="J35" s="15">
        <f t="shared" si="0"/>
        <v>0.10381978452497552</v>
      </c>
      <c r="K35" s="16">
        <f t="shared" si="1"/>
        <v>11.43</v>
      </c>
      <c r="L35" s="16">
        <f t="shared" si="2"/>
        <v>26.923999999999999</v>
      </c>
      <c r="M35" s="15">
        <f t="shared" si="3"/>
        <v>0.55555555555555558</v>
      </c>
      <c r="N35" s="16">
        <f t="shared" si="4"/>
        <v>48.463200000000001</v>
      </c>
      <c r="O35" s="17">
        <f t="shared" si="5"/>
        <v>4.2240297792964565</v>
      </c>
    </row>
    <row r="36" spans="1:15" ht="15" customHeight="1" x14ac:dyDescent="0.25">
      <c r="A36" s="13">
        <v>46153</v>
      </c>
      <c r="B36" s="14" t="s">
        <v>29</v>
      </c>
      <c r="C36" s="14" t="s">
        <v>30</v>
      </c>
      <c r="D36" s="14">
        <v>8360</v>
      </c>
      <c r="E36" s="14">
        <v>391</v>
      </c>
      <c r="F36" s="14">
        <v>2678.35</v>
      </c>
      <c r="G36" s="14">
        <v>58</v>
      </c>
      <c r="H36" s="14">
        <v>19</v>
      </c>
      <c r="I36" s="14">
        <v>2942.15</v>
      </c>
      <c r="J36" s="15">
        <f t="shared" si="0"/>
        <v>4.6770334928229663E-2</v>
      </c>
      <c r="K36" s="16">
        <f t="shared" si="1"/>
        <v>6.85</v>
      </c>
      <c r="L36" s="16">
        <f t="shared" si="2"/>
        <v>46.178448275862067</v>
      </c>
      <c r="M36" s="15">
        <f t="shared" si="3"/>
        <v>0.32758620689655171</v>
      </c>
      <c r="N36" s="16">
        <f t="shared" si="4"/>
        <v>140.9657894736842</v>
      </c>
      <c r="O36" s="17">
        <f t="shared" si="5"/>
        <v>1.0984934754606381</v>
      </c>
    </row>
    <row r="37" spans="1:15" ht="15" customHeight="1" x14ac:dyDescent="0.25">
      <c r="A37" s="13">
        <v>46153</v>
      </c>
      <c r="B37" s="14" t="s">
        <v>31</v>
      </c>
      <c r="C37" s="14" t="s">
        <v>32</v>
      </c>
      <c r="D37" s="14">
        <v>35062</v>
      </c>
      <c r="E37" s="14">
        <v>380</v>
      </c>
      <c r="F37" s="14">
        <v>718.2</v>
      </c>
      <c r="G37" s="14">
        <v>39</v>
      </c>
      <c r="H37" s="14">
        <v>8</v>
      </c>
      <c r="I37" s="14">
        <v>1355.28</v>
      </c>
      <c r="J37" s="15">
        <f t="shared" si="0"/>
        <v>1.0837944213108209E-2</v>
      </c>
      <c r="K37" s="16">
        <f t="shared" si="1"/>
        <v>1.8900000000000001</v>
      </c>
      <c r="L37" s="16">
        <f t="shared" si="2"/>
        <v>18.415384615384617</v>
      </c>
      <c r="M37" s="15">
        <f t="shared" si="3"/>
        <v>0.20512820512820512</v>
      </c>
      <c r="N37" s="16">
        <f t="shared" si="4"/>
        <v>89.775000000000006</v>
      </c>
      <c r="O37" s="17">
        <f t="shared" si="5"/>
        <v>1.8870509607351711</v>
      </c>
    </row>
    <row r="38" spans="1:15" ht="15" customHeight="1" x14ac:dyDescent="0.25">
      <c r="A38" s="13">
        <v>46160</v>
      </c>
      <c r="B38" s="14" t="s">
        <v>27</v>
      </c>
      <c r="C38" s="14" t="s">
        <v>28</v>
      </c>
      <c r="D38" s="14">
        <v>1230</v>
      </c>
      <c r="E38" s="14">
        <v>117</v>
      </c>
      <c r="F38" s="14">
        <v>1288.17</v>
      </c>
      <c r="G38" s="14">
        <v>46</v>
      </c>
      <c r="H38" s="14">
        <v>27</v>
      </c>
      <c r="I38" s="14">
        <v>4757.13</v>
      </c>
      <c r="J38" s="15">
        <f t="shared" si="0"/>
        <v>9.5121951219512196E-2</v>
      </c>
      <c r="K38" s="16">
        <f t="shared" si="1"/>
        <v>11.01</v>
      </c>
      <c r="L38" s="16">
        <f t="shared" si="2"/>
        <v>28.003695652173914</v>
      </c>
      <c r="M38" s="15">
        <f t="shared" si="3"/>
        <v>0.58695652173913049</v>
      </c>
      <c r="N38" s="16">
        <f t="shared" si="4"/>
        <v>47.71</v>
      </c>
      <c r="O38" s="17">
        <f t="shared" si="5"/>
        <v>3.6929364913016136</v>
      </c>
    </row>
    <row r="39" spans="1:15" ht="15" customHeight="1" x14ac:dyDescent="0.25">
      <c r="A39" s="13">
        <v>46160</v>
      </c>
      <c r="B39" s="14" t="s">
        <v>29</v>
      </c>
      <c r="C39" s="14" t="s">
        <v>30</v>
      </c>
      <c r="D39" s="14">
        <v>6779</v>
      </c>
      <c r="E39" s="14">
        <v>328</v>
      </c>
      <c r="F39" s="14">
        <v>1613.76</v>
      </c>
      <c r="G39" s="14">
        <v>36</v>
      </c>
      <c r="H39" s="14">
        <v>13</v>
      </c>
      <c r="I39" s="14">
        <v>2518.36</v>
      </c>
      <c r="J39" s="15">
        <f t="shared" si="0"/>
        <v>4.8384717509957223E-2</v>
      </c>
      <c r="K39" s="16">
        <f t="shared" si="1"/>
        <v>4.92</v>
      </c>
      <c r="L39" s="16">
        <f t="shared" si="2"/>
        <v>44.826666666666668</v>
      </c>
      <c r="M39" s="15">
        <f t="shared" si="3"/>
        <v>0.3611111111111111</v>
      </c>
      <c r="N39" s="16">
        <f t="shared" si="4"/>
        <v>124.13538461538461</v>
      </c>
      <c r="O39" s="17">
        <f t="shared" si="5"/>
        <v>1.5605542335911164</v>
      </c>
    </row>
    <row r="40" spans="1:15" ht="15" customHeight="1" x14ac:dyDescent="0.25">
      <c r="A40" s="13">
        <v>46160</v>
      </c>
      <c r="B40" s="14" t="s">
        <v>31</v>
      </c>
      <c r="C40" s="14" t="s">
        <v>32</v>
      </c>
      <c r="D40" s="14">
        <v>29235</v>
      </c>
      <c r="E40" s="14">
        <v>338</v>
      </c>
      <c r="F40" s="14">
        <v>821.34</v>
      </c>
      <c r="G40" s="14">
        <v>30</v>
      </c>
      <c r="H40" s="14">
        <v>6</v>
      </c>
      <c r="I40" s="14">
        <v>1109.82</v>
      </c>
      <c r="J40" s="15">
        <f t="shared" si="0"/>
        <v>1.1561484521977082E-2</v>
      </c>
      <c r="K40" s="16">
        <f t="shared" si="1"/>
        <v>2.4300000000000002</v>
      </c>
      <c r="L40" s="16">
        <f t="shared" si="2"/>
        <v>27.378</v>
      </c>
      <c r="M40" s="15">
        <f t="shared" si="3"/>
        <v>0.2</v>
      </c>
      <c r="N40" s="16">
        <f t="shared" si="4"/>
        <v>136.89000000000001</v>
      </c>
      <c r="O40" s="17">
        <f t="shared" si="5"/>
        <v>1.3512309153334794</v>
      </c>
    </row>
    <row r="41" spans="1:15" ht="15" customHeight="1" x14ac:dyDescent="0.25">
      <c r="B41" s="18" t="s">
        <v>33</v>
      </c>
      <c r="C41" s="18"/>
      <c r="D41" s="18">
        <f t="shared" ref="D41:I41" si="6">SUM(D5:D40)</f>
        <v>516602</v>
      </c>
      <c r="E41" s="18">
        <f t="shared" si="6"/>
        <v>11379</v>
      </c>
      <c r="F41" s="19">
        <f t="shared" si="6"/>
        <v>55343.749999999993</v>
      </c>
      <c r="G41" s="18">
        <f t="shared" si="6"/>
        <v>1681</v>
      </c>
      <c r="H41" s="18">
        <f t="shared" si="6"/>
        <v>674</v>
      </c>
      <c r="I41" s="19">
        <f t="shared" si="6"/>
        <v>120408.01</v>
      </c>
      <c r="J41" s="20">
        <f t="shared" si="0"/>
        <v>2.202662784890496E-2</v>
      </c>
      <c r="K41" s="21">
        <f t="shared" si="1"/>
        <v>4.8636743123297297</v>
      </c>
      <c r="L41" s="21">
        <f t="shared" si="2"/>
        <v>32.923111243307552</v>
      </c>
      <c r="M41" s="20">
        <f t="shared" si="3"/>
        <v>0.40095181439619276</v>
      </c>
      <c r="N41" s="21">
        <f t="shared" si="4"/>
        <v>82.112388724035597</v>
      </c>
      <c r="O41" s="22">
        <f t="shared" si="5"/>
        <v>2.1756388029361946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4"/>
  <sheetViews>
    <sheetView zoomScaleNormal="100" workbookViewId="0">
      <pane ySplit="4" topLeftCell="A5" activePane="bottomLeft" state="frozen"/>
      <selection pane="bottomLeft"/>
    </sheetView>
  </sheetViews>
  <sheetFormatPr defaultColWidth="8.7109375" defaultRowHeight="15" x14ac:dyDescent="0.25"/>
  <cols>
    <col min="1" max="1" width="22" customWidth="1"/>
    <col min="2" max="2" width="14" customWidth="1"/>
    <col min="3" max="3" width="10" customWidth="1"/>
    <col min="4" max="4" width="12" customWidth="1"/>
    <col min="5" max="5" width="13" customWidth="1"/>
    <col min="6" max="6" width="12" customWidth="1"/>
    <col min="7" max="7" width="10" customWidth="1"/>
  </cols>
  <sheetData>
    <row r="1" spans="1:12" ht="17.25" customHeight="1" x14ac:dyDescent="0.25">
      <c r="A1" s="10" t="s">
        <v>34</v>
      </c>
    </row>
    <row r="2" spans="1:12" ht="15" customHeight="1" x14ac:dyDescent="0.25">
      <c r="A2" s="11" t="s">
        <v>35</v>
      </c>
    </row>
    <row r="4" spans="1:12" ht="34.5" customHeight="1" x14ac:dyDescent="0.25">
      <c r="A4" s="12" t="s">
        <v>17</v>
      </c>
      <c r="B4" s="12" t="s">
        <v>10</v>
      </c>
      <c r="C4" s="12" t="s">
        <v>11</v>
      </c>
      <c r="D4" s="12" t="s">
        <v>19</v>
      </c>
      <c r="E4" s="12" t="s">
        <v>12</v>
      </c>
      <c r="F4" s="12" t="s">
        <v>13</v>
      </c>
      <c r="G4" s="12" t="s">
        <v>20</v>
      </c>
      <c r="H4" s="12" t="s">
        <v>21</v>
      </c>
      <c r="I4" s="12" t="s">
        <v>36</v>
      </c>
      <c r="J4" s="12" t="s">
        <v>37</v>
      </c>
      <c r="K4" s="12" t="s">
        <v>25</v>
      </c>
      <c r="L4" s="12" t="s">
        <v>26</v>
      </c>
    </row>
    <row r="5" spans="1:12" ht="15" customHeight="1" x14ac:dyDescent="0.25">
      <c r="A5" s="23" t="s">
        <v>27</v>
      </c>
      <c r="B5" s="23">
        <f>SUMIFS('Weekly Campaign Data'!$D$5:$D$40,'Weekly Campaign Data'!$B$5:$B$40,A5)</f>
        <v>14229</v>
      </c>
      <c r="C5" s="23">
        <f>SUMIFS('Weekly Campaign Data'!$E$5:$E$40,'Weekly Campaign Data'!$B$5:$B$40,A5)</f>
        <v>1583</v>
      </c>
      <c r="D5" s="24">
        <f>SUMIFS('Weekly Campaign Data'!$F$5:$F$40,'Weekly Campaign Data'!$B$5:$B$40,A5)</f>
        <v>17776.019999999997</v>
      </c>
      <c r="E5" s="23">
        <f>SUMIFS('Weekly Campaign Data'!$G$5:$G$40,'Weekly Campaign Data'!$B$5:$B$40,A5)</f>
        <v>642</v>
      </c>
      <c r="F5" s="23">
        <f>SUMIFS('Weekly Campaign Data'!$H$5:$H$40,'Weekly Campaign Data'!$B$5:$B$40,A5)</f>
        <v>351</v>
      </c>
      <c r="G5" s="24">
        <f>SUMIFS('Weekly Campaign Data'!$I$5:$I$40,'Weekly Campaign Data'!$B$5:$B$40,A5)</f>
        <v>66406.819999999992</v>
      </c>
      <c r="H5" s="15">
        <f>IFERROR(C5/B5,0)</f>
        <v>0.11125166912643193</v>
      </c>
      <c r="I5" s="16">
        <f>IFERROR(D5/E5,0)</f>
        <v>27.688504672897192</v>
      </c>
      <c r="J5" s="15">
        <f>IFERROR(F5/E5,0)</f>
        <v>0.54672897196261683</v>
      </c>
      <c r="K5" s="16">
        <f>IFERROR(D5/F5,0)</f>
        <v>50.643931623931614</v>
      </c>
      <c r="L5" s="17">
        <f>IFERROR(G5/D5,0)</f>
        <v>3.7357529975776358</v>
      </c>
    </row>
    <row r="6" spans="1:12" ht="15" customHeight="1" x14ac:dyDescent="0.25">
      <c r="A6" s="23" t="s">
        <v>29</v>
      </c>
      <c r="B6" s="23">
        <f>SUMIFS('Weekly Campaign Data'!$D$5:$D$40,'Weekly Campaign Data'!$B$5:$B$40,A6)</f>
        <v>92690</v>
      </c>
      <c r="C6" s="23">
        <f>SUMIFS('Weekly Campaign Data'!$E$5:$E$40,'Weekly Campaign Data'!$B$5:$B$40,A6)</f>
        <v>4397</v>
      </c>
      <c r="D6" s="24">
        <f>SUMIFS('Weekly Campaign Data'!$F$5:$F$40,'Weekly Campaign Data'!$B$5:$B$40,A6)</f>
        <v>25774.489999999994</v>
      </c>
      <c r="E6" s="23">
        <f>SUMIFS('Weekly Campaign Data'!$G$5:$G$40,'Weekly Campaign Data'!$B$5:$B$40,A6)</f>
        <v>552</v>
      </c>
      <c r="F6" s="23">
        <f>SUMIFS('Weekly Campaign Data'!$H$5:$H$40,'Weekly Campaign Data'!$B$5:$B$40,A6)</f>
        <v>195</v>
      </c>
      <c r="G6" s="24">
        <f>SUMIFS('Weekly Campaign Data'!$I$5:$I$40,'Weekly Campaign Data'!$B$5:$B$40,A6)</f>
        <v>32981.599999999999</v>
      </c>
      <c r="H6" s="15">
        <f>IFERROR(C6/B6,0)</f>
        <v>4.7437695544287409E-2</v>
      </c>
      <c r="I6" s="16">
        <f>IFERROR(D6/E6,0)</f>
        <v>46.692916666666655</v>
      </c>
      <c r="J6" s="15">
        <f>IFERROR(F6/E6,0)</f>
        <v>0.35326086956521741</v>
      </c>
      <c r="K6" s="16">
        <f>IFERROR(D6/F6,0)</f>
        <v>132.17687179487177</v>
      </c>
      <c r="L6" s="17">
        <f>IFERROR(G6/D6,0)</f>
        <v>1.2796218276287914</v>
      </c>
    </row>
    <row r="7" spans="1:12" ht="15" customHeight="1" x14ac:dyDescent="0.25">
      <c r="A7" s="23" t="s">
        <v>31</v>
      </c>
      <c r="B7" s="23">
        <f>SUMIFS('Weekly Campaign Data'!$D$5:$D$40,'Weekly Campaign Data'!$B$5:$B$40,A7)</f>
        <v>409683</v>
      </c>
      <c r="C7" s="23">
        <f>SUMIFS('Weekly Campaign Data'!$E$5:$E$40,'Weekly Campaign Data'!$B$5:$B$40,A7)</f>
        <v>5399</v>
      </c>
      <c r="D7" s="24">
        <f>SUMIFS('Weekly Campaign Data'!$F$5:$F$40,'Weekly Campaign Data'!$B$5:$B$40,A7)</f>
        <v>11793.24</v>
      </c>
      <c r="E7" s="23">
        <f>SUMIFS('Weekly Campaign Data'!$G$5:$G$40,'Weekly Campaign Data'!$B$5:$B$40,A7)</f>
        <v>487</v>
      </c>
      <c r="F7" s="23">
        <f>SUMIFS('Weekly Campaign Data'!$H$5:$H$40,'Weekly Campaign Data'!$B$5:$B$40,A7)</f>
        <v>128</v>
      </c>
      <c r="G7" s="24">
        <f>SUMIFS('Weekly Campaign Data'!$I$5:$I$40,'Weekly Campaign Data'!$B$5:$B$40,A7)</f>
        <v>21019.59</v>
      </c>
      <c r="H7" s="15">
        <f>IFERROR(C7/B7,0)</f>
        <v>1.3178481899419796E-2</v>
      </c>
      <c r="I7" s="16">
        <f>IFERROR(D7/E7,0)</f>
        <v>24.216098562628336</v>
      </c>
      <c r="J7" s="15">
        <f>IFERROR(F7/E7,0)</f>
        <v>0.26283367556468173</v>
      </c>
      <c r="K7" s="16">
        <f>IFERROR(D7/F7,0)</f>
        <v>92.134687499999998</v>
      </c>
      <c r="L7" s="17">
        <f>IFERROR(G7/D7,0)</f>
        <v>1.7823422570896548</v>
      </c>
    </row>
    <row r="8" spans="1:12" ht="15" customHeight="1" x14ac:dyDescent="0.25">
      <c r="A8" s="18" t="s">
        <v>38</v>
      </c>
      <c r="B8" s="18">
        <f t="shared" ref="B8:G8" si="0">SUM(B5:B7)</f>
        <v>516602</v>
      </c>
      <c r="C8" s="18">
        <f t="shared" si="0"/>
        <v>11379</v>
      </c>
      <c r="D8" s="19">
        <f t="shared" si="0"/>
        <v>55343.749999999993</v>
      </c>
      <c r="E8" s="18">
        <f t="shared" si="0"/>
        <v>1681</v>
      </c>
      <c r="F8" s="18">
        <f t="shared" si="0"/>
        <v>674</v>
      </c>
      <c r="G8" s="19">
        <f t="shared" si="0"/>
        <v>120408.00999999998</v>
      </c>
      <c r="H8" s="20">
        <f>IFERROR(C8/B8,0)</f>
        <v>2.202662784890496E-2</v>
      </c>
      <c r="I8" s="21">
        <f>IFERROR(D8/E8,0)</f>
        <v>32.923111243307552</v>
      </c>
      <c r="J8" s="20">
        <f>IFERROR(F8/E8,0)</f>
        <v>0.40095181439619276</v>
      </c>
      <c r="K8" s="21">
        <f>IFERROR(D8/F8,0)</f>
        <v>82.112388724035597</v>
      </c>
      <c r="L8" s="22">
        <f>IFERROR(G8/D8,0)</f>
        <v>2.1756388029361942</v>
      </c>
    </row>
    <row r="11" spans="1:12" ht="15" customHeight="1" x14ac:dyDescent="0.25">
      <c r="A11" s="25" t="s">
        <v>39</v>
      </c>
    </row>
    <row r="12" spans="1:12" ht="15" customHeight="1" x14ac:dyDescent="0.25">
      <c r="A12" s="12" t="s">
        <v>16</v>
      </c>
      <c r="B12" s="12" t="s">
        <v>19</v>
      </c>
      <c r="C12" s="12" t="s">
        <v>12</v>
      </c>
      <c r="D12" s="12" t="s">
        <v>13</v>
      </c>
      <c r="E12" s="12" t="s">
        <v>20</v>
      </c>
      <c r="F12" s="12" t="s">
        <v>26</v>
      </c>
    </row>
    <row r="13" spans="1:12" ht="15" customHeight="1" x14ac:dyDescent="0.25">
      <c r="A13" s="26">
        <v>46083</v>
      </c>
      <c r="B13" s="24">
        <f>SUMIFS('Weekly Campaign Data'!$F$5:$F$40,'Weekly Campaign Data'!$A$5:$A$40,A13)</f>
        <v>4915.3</v>
      </c>
      <c r="C13" s="23">
        <f>SUMIFS('Weekly Campaign Data'!$G$5:$G$40,'Weekly Campaign Data'!$A$5:$A$40,A13)</f>
        <v>155</v>
      </c>
      <c r="D13" s="23">
        <f>SUMIFS('Weekly Campaign Data'!$H$5:$H$40,'Weekly Campaign Data'!$A$5:$A$40,A13)</f>
        <v>54</v>
      </c>
      <c r="E13" s="24">
        <f>SUMIFS('Weekly Campaign Data'!$I$5:$I$40,'Weekly Campaign Data'!$A$5:$A$40,A13)</f>
        <v>8845.85</v>
      </c>
      <c r="F13" s="17">
        <f t="shared" ref="F13:F24" si="1">IFERROR(E13/B13,0)</f>
        <v>1.7996561756149168</v>
      </c>
    </row>
    <row r="14" spans="1:12" ht="15" customHeight="1" x14ac:dyDescent="0.25">
      <c r="A14" s="26">
        <v>46090</v>
      </c>
      <c r="B14" s="24">
        <f>SUMIFS('Weekly Campaign Data'!$F$5:$F$40,'Weekly Campaign Data'!$A$5:$A$40,A14)</f>
        <v>4420.37</v>
      </c>
      <c r="C14" s="23">
        <f>SUMIFS('Weekly Campaign Data'!$G$5:$G$40,'Weekly Campaign Data'!$A$5:$A$40,A14)</f>
        <v>142</v>
      </c>
      <c r="D14" s="23">
        <f>SUMIFS('Weekly Campaign Data'!$H$5:$H$40,'Weekly Campaign Data'!$A$5:$A$40,A14)</f>
        <v>55</v>
      </c>
      <c r="E14" s="24">
        <f>SUMIFS('Weekly Campaign Data'!$I$5:$I$40,'Weekly Campaign Data'!$A$5:$A$40,A14)</f>
        <v>9967.16</v>
      </c>
      <c r="F14" s="17">
        <f t="shared" si="1"/>
        <v>2.2548248223564995</v>
      </c>
    </row>
    <row r="15" spans="1:12" ht="15" customHeight="1" x14ac:dyDescent="0.25">
      <c r="A15" s="26">
        <v>46097</v>
      </c>
      <c r="B15" s="24">
        <f>SUMIFS('Weekly Campaign Data'!$F$5:$F$40,'Weekly Campaign Data'!$A$5:$A$40,A15)</f>
        <v>5291.1999999999989</v>
      </c>
      <c r="C15" s="23">
        <f>SUMIFS('Weekly Campaign Data'!$G$5:$G$40,'Weekly Campaign Data'!$A$5:$A$40,A15)</f>
        <v>146</v>
      </c>
      <c r="D15" s="23">
        <f>SUMIFS('Weekly Campaign Data'!$H$5:$H$40,'Weekly Campaign Data'!$A$5:$A$40,A15)</f>
        <v>61</v>
      </c>
      <c r="E15" s="24">
        <f>SUMIFS('Weekly Campaign Data'!$I$5:$I$40,'Weekly Campaign Data'!$A$5:$A$40,A15)</f>
        <v>11765.41</v>
      </c>
      <c r="F15" s="17">
        <f t="shared" si="1"/>
        <v>2.2235806622316301</v>
      </c>
    </row>
    <row r="16" spans="1:12" ht="15" customHeight="1" x14ac:dyDescent="0.25">
      <c r="A16" s="26">
        <v>46104</v>
      </c>
      <c r="B16" s="24">
        <f>SUMIFS('Weekly Campaign Data'!$F$5:$F$40,'Weekly Campaign Data'!$A$5:$A$40,A16)</f>
        <v>4573.75</v>
      </c>
      <c r="C16" s="23">
        <f>SUMIFS('Weekly Campaign Data'!$G$5:$G$40,'Weekly Campaign Data'!$A$5:$A$40,A16)</f>
        <v>131</v>
      </c>
      <c r="D16" s="23">
        <f>SUMIFS('Weekly Campaign Data'!$H$5:$H$40,'Weekly Campaign Data'!$A$5:$A$40,A16)</f>
        <v>54</v>
      </c>
      <c r="E16" s="24">
        <f>SUMIFS('Weekly Campaign Data'!$I$5:$I$40,'Weekly Campaign Data'!$A$5:$A$40,A16)</f>
        <v>9313.08</v>
      </c>
      <c r="F16" s="17">
        <f t="shared" si="1"/>
        <v>2.0362022410494669</v>
      </c>
    </row>
    <row r="17" spans="1:6" ht="15" customHeight="1" x14ac:dyDescent="0.25">
      <c r="A17" s="26">
        <v>46111</v>
      </c>
      <c r="B17" s="24">
        <f>SUMIFS('Weekly Campaign Data'!$F$5:$F$40,'Weekly Campaign Data'!$A$5:$A$40,A17)</f>
        <v>4433.7400000000007</v>
      </c>
      <c r="C17" s="23">
        <f>SUMIFS('Weekly Campaign Data'!$G$5:$G$40,'Weekly Campaign Data'!$A$5:$A$40,A17)</f>
        <v>120</v>
      </c>
      <c r="D17" s="23">
        <f>SUMIFS('Weekly Campaign Data'!$H$5:$H$40,'Weekly Campaign Data'!$A$5:$A$40,A17)</f>
        <v>50</v>
      </c>
      <c r="E17" s="24">
        <f>SUMIFS('Weekly Campaign Data'!$I$5:$I$40,'Weekly Campaign Data'!$A$5:$A$40,A17)</f>
        <v>9330.99</v>
      </c>
      <c r="F17" s="17">
        <f t="shared" si="1"/>
        <v>2.104541538294983</v>
      </c>
    </row>
    <row r="18" spans="1:6" ht="15" customHeight="1" x14ac:dyDescent="0.25">
      <c r="A18" s="26">
        <v>46118</v>
      </c>
      <c r="B18" s="24">
        <f>SUMIFS('Weekly Campaign Data'!$F$5:$F$40,'Weekly Campaign Data'!$A$5:$A$40,A18)</f>
        <v>4054.6</v>
      </c>
      <c r="C18" s="23">
        <f>SUMIFS('Weekly Campaign Data'!$G$5:$G$40,'Weekly Campaign Data'!$A$5:$A$40,A18)</f>
        <v>134</v>
      </c>
      <c r="D18" s="23">
        <f>SUMIFS('Weekly Campaign Data'!$H$5:$H$40,'Weekly Campaign Data'!$A$5:$A$40,A18)</f>
        <v>58</v>
      </c>
      <c r="E18" s="24">
        <f>SUMIFS('Weekly Campaign Data'!$I$5:$I$40,'Weekly Campaign Data'!$A$5:$A$40,A18)</f>
        <v>10064.67</v>
      </c>
      <c r="F18" s="17">
        <f t="shared" si="1"/>
        <v>2.4822843190450352</v>
      </c>
    </row>
    <row r="19" spans="1:6" ht="15" customHeight="1" x14ac:dyDescent="0.25">
      <c r="A19" s="26">
        <v>46125</v>
      </c>
      <c r="B19" s="24">
        <f>SUMIFS('Weekly Campaign Data'!$F$5:$F$40,'Weekly Campaign Data'!$A$5:$A$40,A19)</f>
        <v>3868.14</v>
      </c>
      <c r="C19" s="23">
        <f>SUMIFS('Weekly Campaign Data'!$G$5:$G$40,'Weekly Campaign Data'!$A$5:$A$40,A19)</f>
        <v>131</v>
      </c>
      <c r="D19" s="23">
        <f>SUMIFS('Weekly Campaign Data'!$H$5:$H$40,'Weekly Campaign Data'!$A$5:$A$40,A19)</f>
        <v>53</v>
      </c>
      <c r="E19" s="24">
        <f>SUMIFS('Weekly Campaign Data'!$I$5:$I$40,'Weekly Campaign Data'!$A$5:$A$40,A19)</f>
        <v>10208.219999999999</v>
      </c>
      <c r="F19" s="17">
        <f t="shared" si="1"/>
        <v>2.6390513269943692</v>
      </c>
    </row>
    <row r="20" spans="1:6" ht="15" customHeight="1" x14ac:dyDescent="0.25">
      <c r="A20" s="26">
        <v>46132</v>
      </c>
      <c r="B20" s="24">
        <f>SUMIFS('Weekly Campaign Data'!$F$5:$F$40,'Weekly Campaign Data'!$A$5:$A$40,A20)</f>
        <v>7051.32</v>
      </c>
      <c r="C20" s="23">
        <f>SUMIFS('Weekly Campaign Data'!$G$5:$G$40,'Weekly Campaign Data'!$A$5:$A$40,A20)</f>
        <v>171</v>
      </c>
      <c r="D20" s="23">
        <f>SUMIFS('Weekly Campaign Data'!$H$5:$H$40,'Weekly Campaign Data'!$A$5:$A$40,A20)</f>
        <v>68</v>
      </c>
      <c r="E20" s="24">
        <f>SUMIFS('Weekly Campaign Data'!$I$5:$I$40,'Weekly Campaign Data'!$A$5:$A$40,A20)</f>
        <v>11916.6</v>
      </c>
      <c r="F20" s="17">
        <f t="shared" si="1"/>
        <v>1.6899814502816495</v>
      </c>
    </row>
    <row r="21" spans="1:6" ht="15" customHeight="1" x14ac:dyDescent="0.25">
      <c r="A21" s="26">
        <v>46139</v>
      </c>
      <c r="B21" s="24">
        <f>SUMIFS('Weekly Campaign Data'!$F$5:$F$40,'Weekly Campaign Data'!$A$5:$A$40,A21)</f>
        <v>4500.3599999999997</v>
      </c>
      <c r="C21" s="23">
        <f>SUMIFS('Weekly Campaign Data'!$G$5:$G$40,'Weekly Campaign Data'!$A$5:$A$40,A21)</f>
        <v>146</v>
      </c>
      <c r="D21" s="23">
        <f>SUMIFS('Weekly Campaign Data'!$H$5:$H$40,'Weekly Campaign Data'!$A$5:$A$40,A21)</f>
        <v>61</v>
      </c>
      <c r="E21" s="24">
        <f>SUMIFS('Weekly Campaign Data'!$I$5:$I$40,'Weekly Campaign Data'!$A$5:$A$40,A21)</f>
        <v>11324.970000000001</v>
      </c>
      <c r="F21" s="17">
        <f t="shared" si="1"/>
        <v>2.516458683305336</v>
      </c>
    </row>
    <row r="22" spans="1:6" ht="15" customHeight="1" x14ac:dyDescent="0.25">
      <c r="A22" s="26">
        <v>46146</v>
      </c>
      <c r="B22" s="24">
        <f>SUMIFS('Weekly Campaign Data'!$F$5:$F$40,'Weekly Campaign Data'!$A$5:$A$40,A22)</f>
        <v>3903.57</v>
      </c>
      <c r="C22" s="23">
        <f>SUMIFS('Weekly Campaign Data'!$G$5:$G$40,'Weekly Campaign Data'!$A$5:$A$40,A22)</f>
        <v>151</v>
      </c>
      <c r="D22" s="23">
        <f>SUMIFS('Weekly Campaign Data'!$H$5:$H$40,'Weekly Campaign Data'!$A$5:$A$40,A22)</f>
        <v>62</v>
      </c>
      <c r="E22" s="24">
        <f>SUMIFS('Weekly Campaign Data'!$I$5:$I$40,'Weekly Campaign Data'!$A$5:$A$40,A22)</f>
        <v>9870.57</v>
      </c>
      <c r="F22" s="17">
        <f t="shared" si="1"/>
        <v>2.528600742397344</v>
      </c>
    </row>
    <row r="23" spans="1:6" ht="15" customHeight="1" x14ac:dyDescent="0.25">
      <c r="A23" s="26">
        <v>46153</v>
      </c>
      <c r="B23" s="24">
        <f>SUMIFS('Weekly Campaign Data'!$F$5:$F$40,'Weekly Campaign Data'!$A$5:$A$40,A23)</f>
        <v>4608.13</v>
      </c>
      <c r="C23" s="23">
        <f>SUMIFS('Weekly Campaign Data'!$G$5:$G$40,'Weekly Campaign Data'!$A$5:$A$40,A23)</f>
        <v>142</v>
      </c>
      <c r="D23" s="23">
        <f>SUMIFS('Weekly Campaign Data'!$H$5:$H$40,'Weekly Campaign Data'!$A$5:$A$40,A23)</f>
        <v>52</v>
      </c>
      <c r="E23" s="24">
        <f>SUMIFS('Weekly Campaign Data'!$I$5:$I$40,'Weekly Campaign Data'!$A$5:$A$40,A23)</f>
        <v>9415.18</v>
      </c>
      <c r="F23" s="17">
        <f t="shared" si="1"/>
        <v>2.0431671849535493</v>
      </c>
    </row>
    <row r="24" spans="1:6" ht="15" customHeight="1" x14ac:dyDescent="0.25">
      <c r="A24" s="26">
        <v>46160</v>
      </c>
      <c r="B24" s="24">
        <f>SUMIFS('Weekly Campaign Data'!$F$5:$F$40,'Weekly Campaign Data'!$A$5:$A$40,A24)</f>
        <v>3723.2700000000004</v>
      </c>
      <c r="C24" s="23">
        <f>SUMIFS('Weekly Campaign Data'!$G$5:$G$40,'Weekly Campaign Data'!$A$5:$A$40,A24)</f>
        <v>112</v>
      </c>
      <c r="D24" s="23">
        <f>SUMIFS('Weekly Campaign Data'!$H$5:$H$40,'Weekly Campaign Data'!$A$5:$A$40,A24)</f>
        <v>46</v>
      </c>
      <c r="E24" s="24">
        <f>SUMIFS('Weekly Campaign Data'!$I$5:$I$40,'Weekly Campaign Data'!$A$5:$A$40,A24)</f>
        <v>8385.31</v>
      </c>
      <c r="F24" s="17">
        <f t="shared" si="1"/>
        <v>2.2521358912998517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Dashboard</vt:lpstr>
      <vt:lpstr>Weekly Campaign Data</vt:lpstr>
      <vt:lpstr>Channel 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Ethan Stephens</cp:lastModifiedBy>
  <cp:revision>1</cp:revision>
  <dcterms:created xsi:type="dcterms:W3CDTF">2026-08-03T13:00:17Z</dcterms:created>
  <dcterms:modified xsi:type="dcterms:W3CDTF">2026-08-03T20:50:26Z</dcterms:modified>
  <dc:language>en-US</dc:language>
</cp:coreProperties>
</file>